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7400" windowHeight="7965" activeTab="0"/>
  </bookViews>
  <sheets>
    <sheet name="Załącznik Nr 1" sheetId="1" r:id="rId1"/>
    <sheet name="Kotłownie" sheetId="2" r:id="rId2"/>
    <sheet name="Przeładunek benzyn" sheetId="3" r:id="rId3"/>
    <sheet name="Transport" sheetId="4" r:id="rId4"/>
    <sheet name="Arkusz1" sheetId="5" state="hidden" r:id="rId5"/>
    <sheet name="Arkusz2" sheetId="6" r:id="rId6"/>
  </sheets>
  <externalReferences>
    <externalReference r:id="rId9"/>
  </externalReferences>
  <definedNames>
    <definedName name="GMINY">'Kotłownie'!$H$11</definedName>
    <definedName name="GminyMalopolski">'Arkusz1'!$A$1:$A$229</definedName>
    <definedName name="którepół">'Załącznik Nr 1'!#REF!</definedName>
    <definedName name="któryrok">'Załącznik Nr 1'!$F$3</definedName>
    <definedName name="listagmin">'[1]Dane do obliczeń'!$B$13:$B$368</definedName>
    <definedName name="_xlnm.Print_Area" localSheetId="1">'Kotłownie'!$A$1:$J$177</definedName>
    <definedName name="_xlnm.Print_Area" localSheetId="2">'Przeładunek benzyn'!$A$1:$J$95</definedName>
    <definedName name="_xlnm.Print_Area" localSheetId="3">'Transport'!$A$2:$F$130</definedName>
    <definedName name="_xlnm.Print_Area" localSheetId="0">'Załącznik Nr 1'!$A$1:$F$47</definedName>
    <definedName name="Osiek" localSheetId="4">'Przeładunek benzyn'!$I$9</definedName>
    <definedName name="Powiaty">'Arkusz2'!$A$2:$A$23</definedName>
  </definedNames>
  <calcPr fullCalcOnLoad="1"/>
</workbook>
</file>

<file path=xl/comments1.xml><?xml version="1.0" encoding="utf-8"?>
<comments xmlns="http://schemas.openxmlformats.org/spreadsheetml/2006/main">
  <authors>
    <author>Anna Borowska</author>
  </authors>
  <commentList>
    <comment ref="C46" authorId="0">
      <text>
        <r>
          <rPr>
            <sz val="9"/>
            <rFont val="Tahoma"/>
            <family val="2"/>
          </rPr>
          <t>Pamiętaj, aby zbiorcze zestawienie jak i wszystkie załączniki zostały podpisane przez osobę upoważnioną do reprezentowania podmiotu. Gdy wykaz zostanie podpisany przez osobę nieupoważnioną konieczne jest złożenie pełnomocnictwa szczegółowego do podpisywania tego typu dokumentów.</t>
        </r>
      </text>
    </comment>
  </commentList>
</comments>
</file>

<file path=xl/comments2.xml><?xml version="1.0" encoding="utf-8"?>
<comments xmlns="http://schemas.openxmlformats.org/spreadsheetml/2006/main">
  <authors>
    <author>Anna Borowska</author>
    <author>W?jcik, Monika</author>
  </authors>
  <commentList>
    <comment ref="H11" authorId="0">
      <text>
        <r>
          <rPr>
            <sz val="9"/>
            <rFont val="Tahoma"/>
            <family val="2"/>
          </rPr>
          <t>W tym miejscu z listy rozwijanej należy wybrać gminę właściwą dla miejsca korzystania ze środowiska</t>
        </r>
      </text>
    </comment>
    <comment ref="E41" authorId="0">
      <text>
        <r>
          <rPr>
            <sz val="9"/>
            <rFont val="Tahoma"/>
            <family val="2"/>
          </rPr>
          <t>Powyższy kalkulator umożliwia wyliczenie wysokości opłat dla pięciu gmin. W związku z tym tabela sumująca wysokość opłat za wprowadzanie gazów lub pyłów do powietrza z kotłów w poszczególnych gminach jest aktualizowana automatycznie.</t>
        </r>
      </text>
    </comment>
    <comment ref="A9" authorId="1">
      <text>
        <r>
          <rPr>
            <sz val="9"/>
            <rFont val="Tahoma"/>
            <family val="2"/>
          </rPr>
          <t xml:space="preserve">
</t>
        </r>
        <r>
          <rPr>
            <b/>
            <sz val="9"/>
            <rFont val="Tahoma"/>
            <family val="2"/>
          </rPr>
          <t>Nie należy drukować pustych tabel !!!</t>
        </r>
      </text>
    </comment>
    <comment ref="H4" authorId="1">
      <text>
        <r>
          <rPr>
            <sz val="9"/>
            <rFont val="Tahoma"/>
            <family val="2"/>
          </rPr>
          <t xml:space="preserve">W tym miejscu z listy rozwijanej należy wybrać gminę właściwą dla miejsca korzystania ze środowiska
</t>
        </r>
      </text>
    </comment>
    <comment ref="J4" authorId="1">
      <text>
        <r>
          <rPr>
            <sz val="9"/>
            <rFont val="Tahoma"/>
            <family val="2"/>
          </rPr>
          <t xml:space="preserve">W tym miejscu z listy rozwijanej należy wybrać powiat właściwy dla miejsca korzystania ze środowiska
</t>
        </r>
      </text>
    </comment>
    <comment ref="G3" authorId="1">
      <text>
        <r>
          <rPr>
            <b/>
            <sz val="9"/>
            <rFont val="Tahoma"/>
            <family val="2"/>
          </rPr>
          <t xml:space="preserve">Należy wpisać adres -miejsce wprowadzania gazów lub pyłów z kotla/kotłów
 </t>
        </r>
        <r>
          <rPr>
            <sz val="9"/>
            <rFont val="Tahoma"/>
            <family val="2"/>
          </rPr>
          <t xml:space="preserve">
</t>
        </r>
      </text>
    </comment>
  </commentList>
</comments>
</file>

<file path=xl/comments3.xml><?xml version="1.0" encoding="utf-8"?>
<comments xmlns="http://schemas.openxmlformats.org/spreadsheetml/2006/main">
  <authors>
    <author>Anna Borowska</author>
    <author>W?jcik, Monika</author>
  </authors>
  <commentList>
    <comment ref="D25" authorId="0">
      <text>
        <r>
          <rPr>
            <sz val="9"/>
            <rFont val="Tahoma"/>
            <family val="2"/>
          </rPr>
          <t>Tabela przedstawiająca sumę opłat za wprowadzanie gazów do powietrza z przeładunku benzyn silnikowych w poszczególnych gminach jest aktualizowana automatycznie w miarę wypełniania kolejnych pięciu tabel.</t>
        </r>
      </text>
    </comment>
    <comment ref="D13" authorId="0">
      <text>
        <r>
          <rPr>
            <sz val="9"/>
            <rFont val="Tahoma"/>
            <family val="2"/>
          </rPr>
          <t xml:space="preserve">Zgodnie z Rozporządzeniem Ministra Środowiska z 27 lutego 2014 roku w sprawie wzorów wykazów zawierających informacje i dane o zakresie korzystania ze środowiska oraz o wysokości należnych opłat (Dz. U. z 2014 r., poz.274) dla benzyny silnikowej stosuje się gęstość: </t>
        </r>
        <r>
          <rPr>
            <b/>
            <sz val="9"/>
            <rFont val="Tahoma"/>
            <family val="2"/>
          </rPr>
          <t>0,755 kg/l.</t>
        </r>
      </text>
    </comment>
    <comment ref="A8" authorId="1">
      <text>
        <r>
          <rPr>
            <b/>
            <sz val="9"/>
            <rFont val="Tahoma"/>
            <family val="2"/>
          </rPr>
          <t>Nie należy drukować pustych tabel !!!</t>
        </r>
      </text>
    </comment>
    <comment ref="G3" authorId="1">
      <text>
        <r>
          <rPr>
            <b/>
            <sz val="9"/>
            <rFont val="Tahoma"/>
            <family val="2"/>
          </rPr>
          <t>Należy wpisać adres stacji paliw/miejsca przeładunku benzyn</t>
        </r>
        <r>
          <rPr>
            <sz val="9"/>
            <rFont val="Tahoma"/>
            <family val="2"/>
          </rPr>
          <t xml:space="preserve">
</t>
        </r>
      </text>
    </comment>
    <comment ref="H4" authorId="1">
      <text>
        <r>
          <rPr>
            <sz val="9"/>
            <rFont val="Tahoma"/>
            <family val="2"/>
          </rPr>
          <t xml:space="preserve">W tym miejscu z listy rozwijanej należy wybrać gminę właściwą dla miejsca korzystania ze środowiska
</t>
        </r>
      </text>
    </comment>
    <comment ref="J4" authorId="1">
      <text>
        <r>
          <rPr>
            <sz val="9"/>
            <rFont val="Tahoma"/>
            <family val="2"/>
          </rPr>
          <t xml:space="preserve">W tym miejscu z listy rozwijanej należy wybrać powiat właściwy dla miejsca korzystania ze środowiska
</t>
        </r>
      </text>
    </comment>
    <comment ref="I9" authorId="1">
      <text>
        <r>
          <rPr>
            <sz val="9"/>
            <rFont val="Tahoma"/>
            <family val="2"/>
          </rPr>
          <t>W tym miejscu z listy rozwijanej należy wybrać gminę właściwą dla miejsca korzystania ze środowiska</t>
        </r>
      </text>
    </comment>
  </commentList>
</comments>
</file>

<file path=xl/comments4.xml><?xml version="1.0" encoding="utf-8"?>
<comments xmlns="http://schemas.openxmlformats.org/spreadsheetml/2006/main">
  <authors>
    <author>Anna Borowska</author>
    <author>W?jcik, Monika</author>
  </authors>
  <commentList>
    <comment ref="C128" authorId="0">
      <text>
        <r>
          <rPr>
            <sz val="9"/>
            <rFont val="Tahoma"/>
            <family val="2"/>
          </rPr>
          <t>Pamiętaj, aby zbiorcze zestawienie jak i wszystkie załączniki zostały podpisane przez osobę upoważnioną do reprezentowania podmiotu. Gdy wykaz zostanie podpisany przez osobę nieupoważnioną konieczne jest złożenie pełnomocnictwa szczegółowego do podpisywania tego typu dokumentów.</t>
        </r>
      </text>
    </comment>
    <comment ref="B2" authorId="1">
      <text>
        <r>
          <rPr>
            <b/>
            <sz val="9"/>
            <rFont val="Tahoma"/>
            <family val="2"/>
          </rPr>
          <t>Nie należy drukować pustych tabel !!!</t>
        </r>
      </text>
    </comment>
  </commentList>
</comments>
</file>

<file path=xl/sharedStrings.xml><?xml version="1.0" encoding="utf-8"?>
<sst xmlns="http://schemas.openxmlformats.org/spreadsheetml/2006/main" count="1377" uniqueCount="427">
  <si>
    <r>
      <t xml:space="preserve">ZBIORCZE ZESTAWIENIE INFORMACJI O ZAKRESIE KORZYSTANIA ZE ŚRODOWISKA ORAZ O WYSOKOŚCI NALEŻNYCH OPŁAT </t>
    </r>
    <r>
      <rPr>
        <b/>
        <vertAlign val="superscript"/>
        <sz val="10"/>
        <rFont val="Arial"/>
        <family val="2"/>
      </rPr>
      <t>1)</t>
    </r>
  </si>
  <si>
    <r>
      <t>rok</t>
    </r>
    <r>
      <rPr>
        <vertAlign val="superscript"/>
        <sz val="8"/>
        <rFont val="Arial"/>
        <family val="2"/>
      </rPr>
      <t>2)</t>
    </r>
    <r>
      <rPr>
        <b/>
        <sz val="8"/>
        <rFont val="Arial"/>
        <family val="2"/>
      </rPr>
      <t>:</t>
    </r>
  </si>
  <si>
    <t>Podmiot korzystający ze środowiska</t>
  </si>
  <si>
    <t>Adres:</t>
  </si>
  <si>
    <t>REGON:</t>
  </si>
  <si>
    <t>Lp.</t>
  </si>
  <si>
    <t>Rodzaj korzystania ze środowiska</t>
  </si>
  <si>
    <r>
      <t xml:space="preserve">Kod tabeli </t>
    </r>
    <r>
      <rPr>
        <b/>
        <vertAlign val="superscript"/>
        <sz val="10"/>
        <rFont val="Arial"/>
        <family val="2"/>
      </rPr>
      <t>2)</t>
    </r>
  </si>
  <si>
    <t>Wysokość opłaty [zł]</t>
  </si>
  <si>
    <t>Wprowadzanie gazów lub pyłów do powietrza</t>
  </si>
  <si>
    <t>1.1</t>
  </si>
  <si>
    <t xml:space="preserve">Źródła powstawania substancji wprowadzanych do powietrza </t>
  </si>
  <si>
    <t>A</t>
  </si>
  <si>
    <t>1.2</t>
  </si>
  <si>
    <t>Przeładunek benzyn silnikowych</t>
  </si>
  <si>
    <t>B</t>
  </si>
  <si>
    <t/>
  </si>
  <si>
    <t>1.3</t>
  </si>
  <si>
    <t>Kotły o nominalnej mocy cieplnej do 5 MW opalane węglem kamiennym, koksem, drewnem, olejem lub paliwem gazowym, dla których nie jest wymagane pozwolenie na wprowadzanie gazów lub pyłów do powietrza albo pozwolenie zintegrowane</t>
  </si>
  <si>
    <t>C</t>
  </si>
  <si>
    <t>1.4</t>
  </si>
  <si>
    <t>Silniki spalinowe</t>
  </si>
  <si>
    <t>D</t>
  </si>
  <si>
    <t>1.5</t>
  </si>
  <si>
    <t>Chów lub hodowla drobiu</t>
  </si>
  <si>
    <t>E</t>
  </si>
  <si>
    <t>I</t>
  </si>
  <si>
    <r>
      <t xml:space="preserve">Wysokość opłaty za wprowadzanie gazów lub pyłów do powietrza ogółem </t>
    </r>
    <r>
      <rPr>
        <b/>
        <vertAlign val="superscript"/>
        <sz val="10"/>
        <rFont val="Arial"/>
        <family val="2"/>
      </rPr>
      <t>3)</t>
    </r>
  </si>
  <si>
    <t>Pobór wód</t>
  </si>
  <si>
    <t>2.1</t>
  </si>
  <si>
    <t>Woda podziemna</t>
  </si>
  <si>
    <t>2.2</t>
  </si>
  <si>
    <t>Woda powierzchniowa śródlądowa</t>
  </si>
  <si>
    <t>2.3</t>
  </si>
  <si>
    <t>Morskie wody wewnętrzne</t>
  </si>
  <si>
    <t>II</t>
  </si>
  <si>
    <r>
      <t xml:space="preserve">Wysokość opłaty za pobór wód ogółem </t>
    </r>
    <r>
      <rPr>
        <b/>
        <vertAlign val="superscript"/>
        <sz val="10"/>
        <rFont val="Arial"/>
        <family val="2"/>
      </rPr>
      <t>3)</t>
    </r>
  </si>
  <si>
    <t>Wprowadzanie ścieków do wód lub do ziemi</t>
  </si>
  <si>
    <t>3.1.1</t>
  </si>
  <si>
    <t>3.1.2</t>
  </si>
  <si>
    <t>3.1.3</t>
  </si>
  <si>
    <t>3.1.4</t>
  </si>
  <si>
    <r>
      <t xml:space="preserve">Ścieki o kodzie d </t>
    </r>
    <r>
      <rPr>
        <vertAlign val="superscript"/>
        <sz val="8"/>
        <rFont val="Arial"/>
        <family val="2"/>
      </rPr>
      <t>4)</t>
    </r>
  </si>
  <si>
    <t>3.1.5</t>
  </si>
  <si>
    <t>Ścieki rolniczo wykorzystane</t>
  </si>
  <si>
    <t>3.1.6</t>
  </si>
  <si>
    <t>Wody wykorzystane, odprowadzane z obiektów chowu lub hodowli ryb łososiowatych</t>
  </si>
  <si>
    <t>3.2</t>
  </si>
  <si>
    <t>Wody chłodnicze</t>
  </si>
  <si>
    <t>3.3</t>
  </si>
  <si>
    <t>Wody opadowe lub roztopowe pochodzące z powierzchni zanieczyszczonych o trwałej nawierzchni, ujęte w otwarte lub zamknięte systemy kanalizacyjne, z wyjątkiem kanalizacji ogólnospławnej</t>
  </si>
  <si>
    <t>3.4</t>
  </si>
  <si>
    <t>Wody zasolone</t>
  </si>
  <si>
    <t>3.5</t>
  </si>
  <si>
    <t>Wody wykorzystane, odprowadzane z obiektów chowu lub hodowli ryb innych niż łososiowate albo innych organizmów wodnych</t>
  </si>
  <si>
    <t>III</t>
  </si>
  <si>
    <r>
      <t xml:space="preserve">Wysokość opłaty za wprowadzanie ścieków do wód lub do ziemi ogółem </t>
    </r>
    <r>
      <rPr>
        <b/>
        <vertAlign val="superscript"/>
        <sz val="10"/>
        <rFont val="Arial"/>
        <family val="2"/>
      </rPr>
      <t>3)</t>
    </r>
  </si>
  <si>
    <t>Składowanie odpadów</t>
  </si>
  <si>
    <t>4.1</t>
  </si>
  <si>
    <t>Odpady składowane selektywnie</t>
  </si>
  <si>
    <t>4.2</t>
  </si>
  <si>
    <t>Odpady składowane nieselektywnie</t>
  </si>
  <si>
    <t>IV</t>
  </si>
  <si>
    <r>
      <t xml:space="preserve">Wysokość opłaty za składowanie odpadów ogółem </t>
    </r>
    <r>
      <rPr>
        <b/>
        <vertAlign val="superscript"/>
        <sz val="10"/>
        <rFont val="Arial"/>
        <family val="2"/>
      </rPr>
      <t>3)</t>
    </r>
  </si>
  <si>
    <r>
      <t xml:space="preserve">Suma opłat ogółem </t>
    </r>
    <r>
      <rPr>
        <vertAlign val="superscript"/>
        <sz val="10"/>
        <rFont val="Arial"/>
        <family val="2"/>
      </rPr>
      <t>5)</t>
    </r>
    <r>
      <rPr>
        <b/>
        <sz val="10"/>
        <rFont val="Arial"/>
        <family val="2"/>
      </rPr>
      <t xml:space="preserve"> [zł]</t>
    </r>
  </si>
  <si>
    <t>…………..</t>
  </si>
  <si>
    <t>………………………………………….</t>
  </si>
  <si>
    <t>…………………………………………….</t>
  </si>
  <si>
    <t>(data)</t>
  </si>
  <si>
    <t>(podpis osoby wypełniającej)</t>
  </si>
  <si>
    <r>
      <t xml:space="preserve">Ścieki o kodzie a </t>
    </r>
    <r>
      <rPr>
        <vertAlign val="superscript"/>
        <sz val="8"/>
        <rFont val="Arial"/>
        <family val="2"/>
      </rPr>
      <t>4)</t>
    </r>
  </si>
  <si>
    <r>
      <t xml:space="preserve">Ścieki o kodzie b </t>
    </r>
    <r>
      <rPr>
        <vertAlign val="superscript"/>
        <sz val="8"/>
        <rFont val="Arial"/>
        <family val="2"/>
      </rPr>
      <t>4)</t>
    </r>
  </si>
  <si>
    <r>
      <t xml:space="preserve">Ścieki o kodzie c </t>
    </r>
    <r>
      <rPr>
        <vertAlign val="superscript"/>
        <sz val="8"/>
        <rFont val="Arial"/>
        <family val="2"/>
      </rPr>
      <t>4)</t>
    </r>
  </si>
  <si>
    <t>TABELA C</t>
  </si>
  <si>
    <t>WPROWADZANIE GAZÓW LUB PYŁÓW DO POWIETRZA Z KOTŁÓW O NOMINALNEJ MOCY CIEPLNEJ DO 5 MW OPALANYCH WĘGLEM KAMIENNYM, KOKSEM, DREWNEM, OLEJEM LUB PALIWEM GAZOWYM, DLA KTÓRYCH NIE JEST WYMAGANE POZWOLENIE NA WPROWADZANIE GAZÓW LUB PYŁÓW DO POWIETRZA ALBO POZWOLENIE ZINTEGROWANE *</t>
  </si>
  <si>
    <t>Gmina:</t>
  </si>
  <si>
    <t>Rodzaje kotłów</t>
  </si>
  <si>
    <t>Liczba kotłów</t>
  </si>
  <si>
    <t>Zużycie paliwa</t>
  </si>
  <si>
    <t>Jednostkowa stawka opłaty</t>
  </si>
  <si>
    <r>
      <t>[Mg lub m</t>
    </r>
    <r>
      <rPr>
        <vertAlign val="superscript"/>
        <sz val="9"/>
        <rFont val="Arial"/>
        <family val="2"/>
      </rPr>
      <t>3</t>
    </r>
    <r>
      <rPr>
        <sz val="9"/>
        <rFont val="Arial"/>
        <family val="2"/>
      </rPr>
      <t>]</t>
    </r>
  </si>
  <si>
    <r>
      <t>[zł/Mg lub zł/10</t>
    </r>
    <r>
      <rPr>
        <vertAlign val="superscript"/>
        <sz val="9"/>
        <rFont val="Arial"/>
        <family val="2"/>
      </rPr>
      <t>6</t>
    </r>
    <r>
      <rPr>
        <sz val="9"/>
        <rFont val="Arial"/>
        <family val="2"/>
      </rPr>
      <t xml:space="preserve"> m</t>
    </r>
    <r>
      <rPr>
        <vertAlign val="superscript"/>
        <sz val="9"/>
        <rFont val="Arial"/>
        <family val="2"/>
      </rPr>
      <t>3</t>
    </r>
    <r>
      <rPr>
        <sz val="9"/>
        <rFont val="Arial"/>
        <family val="2"/>
      </rPr>
      <t xml:space="preserve">] </t>
    </r>
  </si>
  <si>
    <t>Kotły opalane węglem kamiennym</t>
  </si>
  <si>
    <t>Kocioł z rusztem mechanicznym, z urządzeniem odpylającym</t>
  </si>
  <si>
    <t>nominalna moc cieplna ≤ 3 MW</t>
  </si>
  <si>
    <t>zł/Mg</t>
  </si>
  <si>
    <t>nominalna moc cieplna &gt; 3 MW i ≤ 5 MW</t>
  </si>
  <si>
    <t>Kocioł z rusztem mechanicznym, bez urządzenia odpylającego, o nominalnej mocy cieplnej ≤ 5 MW</t>
  </si>
  <si>
    <t>Kocioł z rusztem stałym, z ciągiem naturalnym, o nominalnej mocy cieplnej ≤ 5 MW</t>
  </si>
  <si>
    <t>Kocioł z rusztem stałym, z ciągiem sztucznym, z urządzeniem odpylającym, o nominalnej mocy cieplnej ≤ 5 MW</t>
  </si>
  <si>
    <t>Kocioł z rusztem stałym, z ciągiem sztucznym, bez urządzenia odpylającego, o nominalnej mocy cieplnej ≤ 5 MW</t>
  </si>
  <si>
    <t xml:space="preserve">Kotły o nominalnej mocy cieplnej ≤ 5 MW opalane koksem </t>
  </si>
  <si>
    <t>Kocioł z rusztem stałym, z ciągiem naturalnym</t>
  </si>
  <si>
    <t>Kocioł z rusztem stałym, z ciągiem sztucznym, z urządzeniem odpylającym</t>
  </si>
  <si>
    <t>Kocioł z rusztem stałym, z ciągiem sztucznym, bez urządzenia odpylającego</t>
  </si>
  <si>
    <t xml:space="preserve">Kotły o nominalnej mocy cieplnej ≤ 5 MW opalane drewnem </t>
  </si>
  <si>
    <r>
      <t>Kotły o nominalnej mocy cieplnej ≤ 5 MW opalane olejem</t>
    </r>
    <r>
      <rPr>
        <sz val="9"/>
        <rFont val="Arial"/>
        <family val="2"/>
      </rPr>
      <t xml:space="preserve"> </t>
    </r>
  </si>
  <si>
    <t>Olej lekki (zawartość siarki nie większa niż 0,5%)</t>
  </si>
  <si>
    <t>Olej opałowy (zawartość siarki nie większa niż 1%)</t>
  </si>
  <si>
    <t>Olej opałowy (zawartość siarki od 1% do 1,5%)</t>
  </si>
  <si>
    <t>Olej napędowy</t>
  </si>
  <si>
    <t>V</t>
  </si>
  <si>
    <t>Kotły opalane paliwem gazowym</t>
  </si>
  <si>
    <t>Gaz ziemny wysokometanowy</t>
  </si>
  <si>
    <t>nominalna moc cieplna ≤ 1,4 MW</t>
  </si>
  <si>
    <r>
      <t>zł/10</t>
    </r>
    <r>
      <rPr>
        <vertAlign val="superscript"/>
        <sz val="9"/>
        <rFont val="Arial"/>
        <family val="2"/>
      </rPr>
      <t>6</t>
    </r>
    <r>
      <rPr>
        <sz val="9"/>
        <rFont val="Arial"/>
        <family val="2"/>
      </rPr>
      <t xml:space="preserve"> m</t>
    </r>
    <r>
      <rPr>
        <vertAlign val="superscript"/>
        <sz val="9"/>
        <rFont val="Arial"/>
        <family val="2"/>
      </rPr>
      <t>3</t>
    </r>
  </si>
  <si>
    <t>nominalna moc cieplna &gt; 1,4 MW i ≤ 5 MW</t>
  </si>
  <si>
    <t>Gaz ziemny zaazotowany</t>
  </si>
  <si>
    <t>Gaz płynny propan-butan</t>
  </si>
  <si>
    <t>nominalna moc cieplna ≤ 5 MW</t>
  </si>
  <si>
    <t>Wysokość opłaty ogółem [zł]</t>
  </si>
  <si>
    <t>* Niniejszą tabelę wypełnia się oddzielnie dla każdej gminy. W tabeli wypełnia się tylko te pozycje, które dotyczą danego podmiotu korzystającego ze środowiska.</t>
  </si>
  <si>
    <t>Gmina</t>
  </si>
  <si>
    <t>Suma opłat za wprowadzanie gazów lub pyłów do powietrza z kotłów w poszczególnych gminach [zł]</t>
  </si>
  <si>
    <t>TABELA C (2)</t>
  </si>
  <si>
    <t>TABELA C (3)</t>
  </si>
  <si>
    <t>TABELA C (4)</t>
  </si>
  <si>
    <t>TABELA C (5)</t>
  </si>
  <si>
    <t>Kliknij, aby powrócić do Załącznika Nr 1</t>
  </si>
  <si>
    <t>………………………………                                    (data)</t>
  </si>
  <si>
    <t>……………………………………………………….                 (podpis osoby wypełniającej)</t>
  </si>
  <si>
    <t>Kliknij aby przejść do Załącznika 1</t>
  </si>
  <si>
    <t>TABELA B</t>
  </si>
  <si>
    <t>PRZEŁADUNEK BENZYN SILNIKOWYCH *</t>
  </si>
  <si>
    <t>Ilość przeładowanej benzyny [Mg]</t>
  </si>
  <si>
    <t>Skuteczność redukcji emisji</t>
  </si>
  <si>
    <t>Jednostkowa stawka opłaty [zł/Mg]</t>
  </si>
  <si>
    <t>Ilość przeładowanej benzyny w Mg (własne dane o gęstości)</t>
  </si>
  <si>
    <t>[%]</t>
  </si>
  <si>
    <t>[L]</t>
  </si>
  <si>
    <t>[Mg]</t>
  </si>
  <si>
    <t>Napełnianie zbiorników z dachem stałym</t>
  </si>
  <si>
    <t>Opróżnianie zbiorników z dachem pływającym</t>
  </si>
  <si>
    <t>Napełnianie zbiorników podziemnych</t>
  </si>
  <si>
    <t>Napełnianie zbiorników naziemnych w kontenerowych stacjach paliw</t>
  </si>
  <si>
    <t>Napełnianie cystern kolejowych</t>
  </si>
  <si>
    <t>Napełnianie cystern samochodowych</t>
  </si>
  <si>
    <t>Napełnianie zbiorników pojazdów</t>
  </si>
  <si>
    <t>Suma opłat za wprowadzanie gazów do powietrza z przeładunku benzyn silnikowych w poszczególnych gminach [zł]</t>
  </si>
  <si>
    <t>TABELA B (2)</t>
  </si>
  <si>
    <t>TABELA B (3)</t>
  </si>
  <si>
    <t>TABELA B (4)</t>
  </si>
  <si>
    <t>TABELA B (5)</t>
  </si>
  <si>
    <t>TABELA D</t>
  </si>
  <si>
    <t>Rodzaj silnika spalinowego</t>
  </si>
  <si>
    <t>Rodzaj paliwa</t>
  </si>
  <si>
    <r>
      <t>Zużycie paliwa</t>
    </r>
    <r>
      <rPr>
        <b/>
        <vertAlign val="superscript"/>
        <sz val="9"/>
        <rFont val="Arial"/>
        <family val="2"/>
      </rPr>
      <t>9</t>
    </r>
    <r>
      <rPr>
        <b/>
        <vertAlign val="superscript"/>
        <sz val="10"/>
        <rFont val="Arial"/>
        <family val="2"/>
      </rPr>
      <t>)</t>
    </r>
  </si>
  <si>
    <t>Wysokość opłaty</t>
  </si>
  <si>
    <t>Zużycie paliwa w litrach [Litr] lub w przypadku gazu CNG w metrach sześciennych [m³]</t>
  </si>
  <si>
    <t>[zł/Mg]</t>
  </si>
  <si>
    <t>[zł]</t>
  </si>
  <si>
    <t>Silniki w samochodach osobowych zarejestrowanych po raz pierwszy do dnia 31.12.1992r</t>
  </si>
  <si>
    <r>
      <t>benzyna silnikowa</t>
    </r>
    <r>
      <rPr>
        <vertAlign val="superscript"/>
        <sz val="9"/>
        <rFont val="Arial"/>
        <family val="2"/>
      </rPr>
      <t>10</t>
    </r>
    <r>
      <rPr>
        <vertAlign val="superscript"/>
        <sz val="10"/>
        <rFont val="Arial"/>
        <family val="2"/>
      </rPr>
      <t>)</t>
    </r>
  </si>
  <si>
    <t>litrów</t>
  </si>
  <si>
    <t>ton</t>
  </si>
  <si>
    <t>gaz płynny propan-butan</t>
  </si>
  <si>
    <t>olej napędowy</t>
  </si>
  <si>
    <t>biodiesel</t>
  </si>
  <si>
    <r>
      <t>Silniki w samochodach osobowych zarejestrowanych po raz pierwszy w okresie 01.01.1993r - 31.12.1996r lub z dokumentem potwierdzającym spełnienie wymagań EURO 1</t>
    </r>
    <r>
      <rPr>
        <sz val="10"/>
        <rFont val="Arial"/>
        <family val="2"/>
      </rPr>
      <t>**</t>
    </r>
  </si>
  <si>
    <r>
      <t>Silniki w samochodach osobowych zarejestrowanych po raz pierwszy w okresie 01.01.1997r - 31.12.2000r lub z dokumentem potwierdzającym spełnienie wymagań EURO 2</t>
    </r>
    <r>
      <rPr>
        <sz val="10"/>
        <rFont val="Arial"/>
        <family val="2"/>
      </rPr>
      <t>**</t>
    </r>
  </si>
  <si>
    <t>Silniki w samochodach osobowych zarejestrowanych po raz pierwszy w okresie 01.01.2001r - 31.12.2005r lub z dokumentem potwierdzającym spełnienie wymagań EURO 3**</t>
  </si>
  <si>
    <t>sprężony gaz ziemny (silniki fabrycznie przystosowane do zasilania gazem), w tym biometan</t>
  </si>
  <si>
    <t>m³</t>
  </si>
  <si>
    <t>sprężony gaz ziemny (silniki przebudowane), w tym biometan</t>
  </si>
  <si>
    <t>Silniki w samochodach osobowych zarejestrowanych po dniu 31.12.2005r lub z dokumentem potwierdzającym spełnienie wymagań EURO 4**</t>
  </si>
  <si>
    <t>Silniki w samochodach osobowych z dokumentem potwierdzającym spełnienie wymagań EURO 5**</t>
  </si>
  <si>
    <t>Silniki w samochodach o dopuszczalnej masie całkowitej do 3,5 Mg innych niż osobowe zarejestrowanych po raz pierwszy do dnia 30.09.1993r</t>
  </si>
  <si>
    <t>Silniki w samochodach o dopuszczalnej masie całkowitej do 3,5 Mg innych niż osobowe zarejestrowanych po raz pierwszy w okresie 01.10.1993r - 30.06.1997r lub z dokumentem potwierdzającym spełnienie wymagań EURO 1**</t>
  </si>
  <si>
    <t>Silniki w samochodach o dopuszczalnej masie całkowitej do 3,5 Mg innych niż osobowe zarejestrowanych po raz pierwszy w okresie 01.07.1997r - 30.06.2001r lub z dokumentem potwierdzającym spełnienie wymagań EURO 2**</t>
  </si>
  <si>
    <r>
      <t>Silniki w samochodach o dopuszczalnej masie całkowitej do 3,5 Mg innych niż osobowe zarejestrowanych po raz pierwszy w okresie 30</t>
    </r>
    <r>
      <rPr>
        <sz val="9"/>
        <rFont val="Arial"/>
        <family val="2"/>
      </rPr>
      <t>.07.2001r - 30.06.2006r lub z dokumentem potwierdzającym spełnienie wymagań EURO 3**</t>
    </r>
  </si>
  <si>
    <t>Silniki w samochodach o dopuszczalnej masie całkowitej do 3,5 Mg innych niż osobowe zarejestrowanych po raz pierwszypo dniu 30.06.2006r lub z dokumentem potwierdzającym spełnienie wymagań EURO 4**</t>
  </si>
  <si>
    <t>Silniki w samochodach o dopuszczalnej masie całkowitej do 3,5 Mg innych niż osobowe z dokumentem potwierdzającym spełnienie wymagań EURO 5**</t>
  </si>
  <si>
    <t xml:space="preserve">Silniki w samochodach o dopuszczalnej masie całkowitej powyżej 3,5 Mg, z wyjątkiem autobusów, zarejestrowanych po raz pierwszy do dnia 30.09.1993r </t>
  </si>
  <si>
    <t xml:space="preserve">Silniki w autobusach o dopuszczalnej masie całkowitej powyżej 3,5 Mg zarejestrowanych po raz pierwszy do dnia 30.09.1993r </t>
  </si>
  <si>
    <t>Silniki w pojazdach samochodowych o dopuszczalnej masie całkowitej powyżej 3,5 Mg zarejestrowanych po raz pierwszy w okresie 01.10.1993r - 30.09.1996r lub z dokumentem potwierdzającym spełnianie wymagań EURO 1**</t>
  </si>
  <si>
    <t>Silniki w pojazdach samochodowych o dopuszczalnej masie całkowitej powyżej 3,5 Mg zarejestrowanych po raz pierwszy w okresie 01.10.1996r - 30.09.2001r lub z dokumentem potwierdzającym spełnianie weymagań EURO 2**</t>
  </si>
  <si>
    <t>Silniki w pojazdach samochodowych o dopuszczalnej masie całkowitej powyżej 3,5 Mg zarejestrowanych po raz pierwszy w okresie 01.10.2001r - 30.09.2006r lub z dokumentem potwierdzającym spełnianie weymagań EURO 3**</t>
  </si>
  <si>
    <t>Silniki w pojazdach samochodowych o dopuszczalnej masie całkowitej powyżej 3,5 Mg zarejestrowanych po raz pierwszy w okresie 01.10.2006r - 30.09.2009r lub z dokumentem potwierdzającym spełnianie weymagań EURO 4**</t>
  </si>
  <si>
    <t>Silniki w pojazdach samochodowych o dopuszczalnej masie całkowitej powyżej 3,5 Mg z dokumentem potwierdzającym spełnianie weymagań EURO 5**</t>
  </si>
  <si>
    <t>Silniki w ciągnikach rolniczych zarejetsrowanych po raz pierwszy do dnia 30.06.2001r</t>
  </si>
  <si>
    <t>Silniki w ciągnikach rolniczych zarejetsrowanych po raz pierwszy w okresie 01.07.2001r - 31.12.2003r lub z dokumentem potwierdzającym spełnienie wymagań etapu I***</t>
  </si>
  <si>
    <t>Silniki w ciągnikach rolniczych zarejetsrowanych po raz pierwszy w okresie 01.01.2004r - 31.12.2007r lub z dokumentem potwierdzającym spełnienie wymagań etapu II***</t>
  </si>
  <si>
    <t>Silniki w ciągnikach rolniczych zarejetsrowanych po raz pierwszy po dniu 01.01.2008r lub z dokumentem potwierdzającym spełnienie wymagań etapu IIIA ***</t>
  </si>
  <si>
    <t xml:space="preserve">Silniki w pojazdach wolnobieżnych, maszynach i urządzeniach wyprodukowanych do 1999r </t>
  </si>
  <si>
    <r>
      <t>Silniki w pojazdach wolnobieżnych, maszynach i urządzeniach wyprodukowanych w latach 2000 - 2003 lub z dokumentem potwierdzającym spełnienie wymagań etapu I***</t>
    </r>
    <r>
      <rPr>
        <sz val="9"/>
        <rFont val="Arial"/>
        <family val="2"/>
      </rPr>
      <t xml:space="preserve"> </t>
    </r>
  </si>
  <si>
    <t>Silniki w pojazdach wolnobieżnych, maszynach i urządzeniach wyprodukowanych w latach 2004 - 2008 lub z dokumentem potwierdzającym spełnienie wymagań etapu II***</t>
  </si>
  <si>
    <t>Silniki w pojazdach wolnobieżnych, maszynach i urządzeniach z dokumentem potwierdzającym spełnienie wymagań etapu IIIA***</t>
  </si>
  <si>
    <t xml:space="preserve">Silniki w pojazdach szynowych wyprodukowanych do 2007r </t>
  </si>
  <si>
    <t>Silniki w pojazdach szynowych wyprodukowanych po 2007r lub z dokumentem potwierdzającym spełnienie wymagań etapu IIIA***</t>
  </si>
  <si>
    <t>Silniki w jednostkach pływających żeglugi śródlądowej wyprodukowanych do 2007r</t>
  </si>
  <si>
    <t>Silniki w jednostkach pływających żeglugi śródlądowej wyprodukowanych po 2007r lub z dokumentem potwierdzającym spełnienie wymagań etapu IIIA***</t>
  </si>
  <si>
    <t>Silniki w innych pojazdach samochodowych o dopuszczalnej masie całkowitej do 3,5 Mg i w motorowerach</t>
  </si>
  <si>
    <t>Kliknij, aby przejść do Załącznika Nr 1</t>
  </si>
  <si>
    <t xml:space="preserve">            ………………………………………….</t>
  </si>
  <si>
    <t xml:space="preserve">              (podpis osoby wypełniającej)</t>
  </si>
  <si>
    <t>………………………………                                                                                                (data)</t>
  </si>
  <si>
    <t>Z listy rozwijanej wybierz właściwą gminę</t>
  </si>
  <si>
    <t>Nazwa:</t>
  </si>
  <si>
    <t>Numer telefonu/fax:</t>
  </si>
  <si>
    <t>GMINA:</t>
  </si>
  <si>
    <t>Z listy rozwijanej wybierz odpowiednią gminę</t>
  </si>
  <si>
    <t>Przeładunek benzyn (ilość podana w litrach)</t>
  </si>
  <si>
    <t>Przeładunek benzyn - WŁASNE WYLICZENIA (ilość podana w Mg)</t>
  </si>
  <si>
    <t>Tarnów Miasto</t>
  </si>
  <si>
    <t>WPROWADZANIE GAZÓW LUB PYŁÓW DO POWIETRZA Z PROCESÓW SPALANIA PALIW W SILNIKACH SPALINOWYCH*</t>
  </si>
  <si>
    <t>Ilość paliwa w tonach [Mg]</t>
  </si>
  <si>
    <t>Alwernia</t>
  </si>
  <si>
    <t>Andrychów</t>
  </si>
  <si>
    <t>Babice</t>
  </si>
  <si>
    <t>Biały Dunajec</t>
  </si>
  <si>
    <t>Biecz</t>
  </si>
  <si>
    <t>Biskupice</t>
  </si>
  <si>
    <t>Bobowa</t>
  </si>
  <si>
    <t xml:space="preserve">Bochnia miasto </t>
  </si>
  <si>
    <t>Bochnia gmina</t>
  </si>
  <si>
    <t>Bolesław powiat dąbrowski</t>
  </si>
  <si>
    <t>Bolesław powiat olkuski</t>
  </si>
  <si>
    <t>Borzęcin</t>
  </si>
  <si>
    <t>Brzesko</t>
  </si>
  <si>
    <t>Brzeszcze</t>
  </si>
  <si>
    <t>Brzeźnica</t>
  </si>
  <si>
    <t>Budzów</t>
  </si>
  <si>
    <t>Bukowina Tatrz.</t>
  </si>
  <si>
    <t>Bukowno</t>
  </si>
  <si>
    <t>Bystra-Sidzina</t>
  </si>
  <si>
    <t>Charsznica</t>
  </si>
  <si>
    <t>Chełmek</t>
  </si>
  <si>
    <t>Chełmiec</t>
  </si>
  <si>
    <t>Chrzanów</t>
  </si>
  <si>
    <t>Ciężkowice</t>
  </si>
  <si>
    <t>Czarny Dunajec</t>
  </si>
  <si>
    <t>Czchów</t>
  </si>
  <si>
    <t>Czernichów</t>
  </si>
  <si>
    <t>Czorsztyn</t>
  </si>
  <si>
    <t>Dąbrowa Tarnowska</t>
  </si>
  <si>
    <t>Dębno</t>
  </si>
  <si>
    <t>Dobczyce</t>
  </si>
  <si>
    <t>Dobra</t>
  </si>
  <si>
    <t>Drwinia</t>
  </si>
  <si>
    <t>Gdów</t>
  </si>
  <si>
    <t>Gnojnik</t>
  </si>
  <si>
    <t>Gołcza</t>
  </si>
  <si>
    <t>Gorlice Gmina</t>
  </si>
  <si>
    <t>Gorlice-Miasto</t>
  </si>
  <si>
    <t>Gręboszów</t>
  </si>
  <si>
    <t>Gromnik</t>
  </si>
  <si>
    <t>Gródek n/D.</t>
  </si>
  <si>
    <t>Grybów gmina</t>
  </si>
  <si>
    <t>Grybów misato</t>
  </si>
  <si>
    <t>Igołomia-Wawrzeńczyce</t>
  </si>
  <si>
    <t>Iwanowice</t>
  </si>
  <si>
    <t>Iwkowa</t>
  </si>
  <si>
    <t>Jabłonka</t>
  </si>
  <si>
    <t>Jerzmanowice-Przeginia</t>
  </si>
  <si>
    <t>Jodłownik</t>
  </si>
  <si>
    <t>Jordanów gmina</t>
  </si>
  <si>
    <t>Jordanów misato</t>
  </si>
  <si>
    <t>Kalwaria Zebrz.</t>
  </si>
  <si>
    <t>Kamienica</t>
  </si>
  <si>
    <t>Kamionka Wielka</t>
  </si>
  <si>
    <t>Kęty</t>
  </si>
  <si>
    <t>Klucze</t>
  </si>
  <si>
    <t>Kłaj</t>
  </si>
  <si>
    <t>Kocmyrzów-Luborzyca</t>
  </si>
  <si>
    <t>Koniusza</t>
  </si>
  <si>
    <t>Korzenna</t>
  </si>
  <si>
    <t>Koszyce</t>
  </si>
  <si>
    <t>Kościelisko</t>
  </si>
  <si>
    <t>Kozłów</t>
  </si>
  <si>
    <t xml:space="preserve">Kraków </t>
  </si>
  <si>
    <t>Krościenko n/D.</t>
  </si>
  <si>
    <t>Krynica</t>
  </si>
  <si>
    <t>Krzeszowice</t>
  </si>
  <si>
    <t>Książ Wielki</t>
  </si>
  <si>
    <t>Lanckorona</t>
  </si>
  <si>
    <t>Laskowa</t>
  </si>
  <si>
    <t>Libiąż</t>
  </si>
  <si>
    <t>Limanowa gmina</t>
  </si>
  <si>
    <t xml:space="preserve">Limanowa miasto </t>
  </si>
  <si>
    <t>Lipinki</t>
  </si>
  <si>
    <t>Lipnica Murowana</t>
  </si>
  <si>
    <t>Lipnica Wielka</t>
  </si>
  <si>
    <t>Lisia Góra</t>
  </si>
  <si>
    <t>Liszki</t>
  </si>
  <si>
    <t>Lubień</t>
  </si>
  <si>
    <t>Łabowa</t>
  </si>
  <si>
    <t>Łapanów</t>
  </si>
  <si>
    <t>Łapsze Niżne</t>
  </si>
  <si>
    <t>Łącko</t>
  </si>
  <si>
    <t>Łososina Dolna</t>
  </si>
  <si>
    <t>Łukowica</t>
  </si>
  <si>
    <t>Łużna</t>
  </si>
  <si>
    <t>Maków Podchalański</t>
  </si>
  <si>
    <t>Mędrzechów</t>
  </si>
  <si>
    <t>Michałowice</t>
  </si>
  <si>
    <t>Miechów</t>
  </si>
  <si>
    <t>Mogilany</t>
  </si>
  <si>
    <t>Moszczenica</t>
  </si>
  <si>
    <t>Mszana Dolna gmina</t>
  </si>
  <si>
    <t>Mszana Dolna miasto</t>
  </si>
  <si>
    <t>Mucharz</t>
  </si>
  <si>
    <t>Muszyna</t>
  </si>
  <si>
    <t>Myślenice</t>
  </si>
  <si>
    <t>Nawojowa</t>
  </si>
  <si>
    <t>Niedźwiedź</t>
  </si>
  <si>
    <t>Niepołomice</t>
  </si>
  <si>
    <t>Nowe Brzesko</t>
  </si>
  <si>
    <t>Nowy Sącz - miasto</t>
  </si>
  <si>
    <t>Nowy Targ gmina</t>
  </si>
  <si>
    <t>Nowy Targ miasto</t>
  </si>
  <si>
    <t>Nowy Wiśnicz</t>
  </si>
  <si>
    <t>Ochotnica Dolna</t>
  </si>
  <si>
    <t>Olesno</t>
  </si>
  <si>
    <t>Olkusz</t>
  </si>
  <si>
    <t>Osiek</t>
  </si>
  <si>
    <t>Oświęcim gmina</t>
  </si>
  <si>
    <t>Oświęcim miasto</t>
  </si>
  <si>
    <t>Pałecznica</t>
  </si>
  <si>
    <t>Pcim</t>
  </si>
  <si>
    <t>Piwniczna</t>
  </si>
  <si>
    <t>Pleśna</t>
  </si>
  <si>
    <t>Podegrodzie</t>
  </si>
  <si>
    <t>Polanka Wielka</t>
  </si>
  <si>
    <t>Poronin</t>
  </si>
  <si>
    <t>Proszowice</t>
  </si>
  <si>
    <t>Przeciszów</t>
  </si>
  <si>
    <t>Raba Wyżna</t>
  </si>
  <si>
    <t>Rabka</t>
  </si>
  <si>
    <t>Raciechowice</t>
  </si>
  <si>
    <t>Racławice</t>
  </si>
  <si>
    <t>Radgoszcz</t>
  </si>
  <si>
    <t>Radłów</t>
  </si>
  <si>
    <t>Radziemice</t>
  </si>
  <si>
    <t>Ropa</t>
  </si>
  <si>
    <t>Ryglice</t>
  </si>
  <si>
    <t>Rytro</t>
  </si>
  <si>
    <t>Rzepiennik Strzyżewski</t>
  </si>
  <si>
    <t xml:space="preserve">Rzezawa </t>
  </si>
  <si>
    <t>Sękowa</t>
  </si>
  <si>
    <t>Siepraw</t>
  </si>
  <si>
    <t>Skała</t>
  </si>
  <si>
    <t>Skawina</t>
  </si>
  <si>
    <t>Skrzyszów</t>
  </si>
  <si>
    <t>Słaboszów</t>
  </si>
  <si>
    <t>Słomniki</t>
  </si>
  <si>
    <t>Słopnice</t>
  </si>
  <si>
    <t>Spytkowice powiat Nowotarski</t>
  </si>
  <si>
    <t>Spytkowice powiat Wadowicki</t>
  </si>
  <si>
    <t>Stary Sącz</t>
  </si>
  <si>
    <t>Stryszawa</t>
  </si>
  <si>
    <t>Stryszów</t>
  </si>
  <si>
    <t>Sucha Beskidzka</t>
  </si>
  <si>
    <t>Sułkowice</t>
  </si>
  <si>
    <t>Sułoszowa</t>
  </si>
  <si>
    <t>Szaflary</t>
  </si>
  <si>
    <t>Szczawnica</t>
  </si>
  <si>
    <t>Szczucin</t>
  </si>
  <si>
    <t>Szczurowa</t>
  </si>
  <si>
    <t>Szerzyny</t>
  </si>
  <si>
    <t>Świątniki Górne</t>
  </si>
  <si>
    <t>Tarnów gmina</t>
  </si>
  <si>
    <t>Tokarnia</t>
  </si>
  <si>
    <t>Tomice</t>
  </si>
  <si>
    <t>Trzciana</t>
  </si>
  <si>
    <t>Trzebinia</t>
  </si>
  <si>
    <t>Trzyciąż</t>
  </si>
  <si>
    <t>Tuchów</t>
  </si>
  <si>
    <t>Tymbark</t>
  </si>
  <si>
    <t>Uście Gorlickie</t>
  </si>
  <si>
    <t>Wadowice</t>
  </si>
  <si>
    <t>Wieliczka</t>
  </si>
  <si>
    <t>Wielka Wieś</t>
  </si>
  <si>
    <t>Wieprz</t>
  </si>
  <si>
    <t>Wierzchosławice</t>
  </si>
  <si>
    <t>Wietrzychowice</t>
  </si>
  <si>
    <t>Wiśniowa</t>
  </si>
  <si>
    <t>Wojnicz</t>
  </si>
  <si>
    <t>Wolbrom</t>
  </si>
  <si>
    <t>Zabierzów</t>
  </si>
  <si>
    <t>Zakliczyn</t>
  </si>
  <si>
    <t xml:space="preserve">Zakopane </t>
  </si>
  <si>
    <t>Zator</t>
  </si>
  <si>
    <t>Zawoja</t>
  </si>
  <si>
    <t>Zembrzyce</t>
  </si>
  <si>
    <t>Zielonki</t>
  </si>
  <si>
    <t>Żabno</t>
  </si>
  <si>
    <t>Żegocina</t>
  </si>
  <si>
    <r>
      <rPr>
        <b/>
        <u val="single"/>
        <sz val="8"/>
        <rFont val="Arial"/>
        <family val="2"/>
      </rPr>
      <t>Pouczenie:</t>
    </r>
    <r>
      <rPr>
        <sz val="8"/>
        <rFont val="Arial"/>
        <family val="2"/>
      </rPr>
      <t xml:space="preserve">
Zawarte w wykazie informacje o wysokości należnych opłat stanowią podstawę do wystawienia tytułu wykonawczego, zgodnie z przepisami ustawy z dnia 17 czerwca 1966 r. o postępowaniu egzekucyjnym w administracji (Dz. U. z 2012 r. poz. 1015 z późn. zm.)</t>
    </r>
  </si>
  <si>
    <t>(podpis osoby upoważnionej do reprezentowania podmiotu korzystającego ze środowiska)</t>
  </si>
  <si>
    <t>…………..………………………………………………………………………...                                                            (podpis osoby upoważnionej do reprezentowania podmiotu korzystającego ze środowiska)</t>
  </si>
  <si>
    <t>………………………………………………….                                                            (podpis osoby upoważnionej do reprezentowania podmiotu korzystającego ze środowiska)</t>
  </si>
  <si>
    <r>
      <rPr>
        <b/>
        <u val="single"/>
        <sz val="8"/>
        <rFont val="Arial"/>
        <family val="2"/>
      </rPr>
      <t>Pouczenie:</t>
    </r>
    <r>
      <rPr>
        <sz val="8"/>
        <rFont val="Arial"/>
        <family val="2"/>
      </rPr>
      <t xml:space="preserve">
Zawarte w wykazie informacje o wysokości należnych opłat stanowią podstawę do wystawienia tytułu wykonawczego, zgodnie z przepisami ustawy z dnia 17 czerwca 1966 r. o postępowaniu egzekucyjnym w administracji (Dz. U. z 2012 r. poz. 1015 z późn. zm.).</t>
    </r>
  </si>
  <si>
    <t>………………………………………………..……….</t>
  </si>
  <si>
    <t>WYKAZ ZAWIERAJĄCY INFORMACJE O ILOŚCI I RODZAJACH GAZÓW LUB PYŁÓW WPROWADZANYCH DO POWIETRZA, DANE, NA PODSTAWIE KTÓRYCH OKREŚLONO TE ILOŚCI, ORAZ INFORMACJE O WYSOKOŚCI NALEŻNYCH OPŁAT</t>
  </si>
  <si>
    <t>Adres</t>
  </si>
  <si>
    <t>Powiat</t>
  </si>
  <si>
    <t xml:space="preserve">Nazwa: </t>
  </si>
  <si>
    <t>Kraków</t>
  </si>
  <si>
    <t>Adres e-mail:</t>
  </si>
  <si>
    <t>L.p.</t>
  </si>
  <si>
    <t xml:space="preserve">Wprowadzanie gazów lub pyłów do powietrza </t>
  </si>
  <si>
    <t>Miejsce/ miejsca korzystania ze środowiska</t>
  </si>
  <si>
    <t>Nowy Sącz</t>
  </si>
  <si>
    <t>Tarnów</t>
  </si>
  <si>
    <t>Bocheński</t>
  </si>
  <si>
    <t>Brzeski</t>
  </si>
  <si>
    <t>Chrzanowski</t>
  </si>
  <si>
    <t>Dąbrowski</t>
  </si>
  <si>
    <t>Gorlicki</t>
  </si>
  <si>
    <t xml:space="preserve">Krakowski </t>
  </si>
  <si>
    <t>Limanowski</t>
  </si>
  <si>
    <t>Miechowski</t>
  </si>
  <si>
    <t>Myślenicki</t>
  </si>
  <si>
    <t>Nowosądecki</t>
  </si>
  <si>
    <t>Nowotarski</t>
  </si>
  <si>
    <t>Olkuski</t>
  </si>
  <si>
    <t>Oświęcimski</t>
  </si>
  <si>
    <t>Proszowicki</t>
  </si>
  <si>
    <t>Suski</t>
  </si>
  <si>
    <t>Tarnowski</t>
  </si>
  <si>
    <t>Wadowicki</t>
  </si>
  <si>
    <t>Wielicki</t>
  </si>
  <si>
    <t>Tatrzański</t>
  </si>
  <si>
    <t>Rodzaj operacji technicznej</t>
  </si>
  <si>
    <t xml:space="preserve">……………………………………………….                                (podpis osoby wypełniającej)                </t>
  </si>
  <si>
    <t>rok:     2015</t>
  </si>
  <si>
    <t>rok:                         2015</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</si>
</sst>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00\ &quot;zł&quot;"/>
    <numFmt numFmtId="166" formatCode="#,##0\ _z_ł"/>
    <numFmt numFmtId="167" formatCode="#,##0\ _z_ł;[Red]#,##0\ _z_ł"/>
    <numFmt numFmtId="168" formatCode="0.00_ ;[Red]\-0.00\ "/>
    <numFmt numFmtId="169" formatCode="0;\-0;;@\.\ "/>
    <numFmt numFmtId="170" formatCode="0.00;[Red]0.00"/>
    <numFmt numFmtId="171" formatCode="0.000000;\-0;;@\."/>
    <numFmt numFmtId="172" formatCode="#,##0.00_ ;\-#,##0.00\ "/>
    <numFmt numFmtId="173" formatCode="#,##0.0"/>
    <numFmt numFmtId="174" formatCode="0.0"/>
    <numFmt numFmtId="175" formatCode="&quot;Tak&quot;;&quot;Tak&quot;;&quot;Nie&quot;"/>
    <numFmt numFmtId="176" formatCode="&quot;Prawda&quot;;&quot;Prawda&quot;;&quot;Fałsz&quot;"/>
    <numFmt numFmtId="177" formatCode="&quot;Włączone&quot;;&quot;Włączone&quot;;&quot;Wyłączone&quot;"/>
    <numFmt numFmtId="178" formatCode="[$€-2]\ #,##0.00_);[Red]\([$€-2]\ #,##0.00\)"/>
  </numFmts>
  <fonts count="94">
    <font>
      <sz val="11"/>
      <color theme="1"/>
      <name val="Czcionka tekstu podstawowego"/>
      <family val="2"/>
    </font>
    <font>
      <sz val="11"/>
      <color indexed="8"/>
      <name val="Calibri"/>
      <family val="2"/>
    </font>
    <font>
      <b/>
      <sz val="10"/>
      <name val="Arial"/>
      <family val="2"/>
    </font>
    <font>
      <b/>
      <vertAlign val="superscript"/>
      <sz val="10"/>
      <name val="Arial"/>
      <family val="2"/>
    </font>
    <font>
      <b/>
      <sz val="8"/>
      <color indexed="10"/>
      <name val="Arial"/>
      <family val="2"/>
    </font>
    <font>
      <b/>
      <sz val="8"/>
      <name val="Arial"/>
      <family val="2"/>
    </font>
    <font>
      <vertAlign val="superscript"/>
      <sz val="8"/>
      <name val="Arial"/>
      <family val="2"/>
    </font>
    <font>
      <b/>
      <sz val="7"/>
      <name val="Arial"/>
      <family val="2"/>
    </font>
    <font>
      <b/>
      <i/>
      <sz val="10"/>
      <name val="Arial"/>
      <family val="2"/>
    </font>
    <font>
      <sz val="10"/>
      <name val="Arial"/>
      <family val="2"/>
    </font>
    <font>
      <sz val="9"/>
      <name val="Arial"/>
      <family val="2"/>
    </font>
    <font>
      <sz val="8"/>
      <name val="Arial"/>
      <family val="2"/>
    </font>
    <font>
      <u val="single"/>
      <sz val="10"/>
      <color indexed="12"/>
      <name val="Arial"/>
      <family val="2"/>
    </font>
    <font>
      <vertAlign val="superscript"/>
      <sz val="10"/>
      <name val="Arial"/>
      <family val="2"/>
    </font>
    <font>
      <b/>
      <u val="single"/>
      <sz val="8"/>
      <name val="Arial"/>
      <family val="2"/>
    </font>
    <font>
      <sz val="9"/>
      <name val="Tahoma"/>
      <family val="2"/>
    </font>
    <font>
      <b/>
      <sz val="9"/>
      <name val="Tahoma"/>
      <family val="2"/>
    </font>
    <font>
      <u val="single"/>
      <sz val="9"/>
      <color indexed="12"/>
      <name val="Arial"/>
      <family val="2"/>
    </font>
    <font>
      <b/>
      <sz val="10"/>
      <color indexed="8"/>
      <name val="Arial"/>
      <family val="2"/>
    </font>
    <font>
      <vertAlign val="superscript"/>
      <sz val="9"/>
      <name val="Arial"/>
      <family val="2"/>
    </font>
    <font>
      <b/>
      <sz val="9"/>
      <name val="Arial"/>
      <family val="2"/>
    </font>
    <font>
      <i/>
      <sz val="9"/>
      <name val="Arial"/>
      <family val="2"/>
    </font>
    <font>
      <b/>
      <sz val="11"/>
      <name val="Arial"/>
      <family val="2"/>
    </font>
    <font>
      <i/>
      <sz val="10"/>
      <name val="Arial"/>
      <family val="2"/>
    </font>
    <font>
      <b/>
      <i/>
      <sz val="11"/>
      <name val="Arial"/>
      <family val="2"/>
    </font>
    <font>
      <b/>
      <vertAlign val="superscript"/>
      <sz val="9"/>
      <name val="Arial"/>
      <family val="2"/>
    </font>
    <font>
      <b/>
      <u val="single"/>
      <sz val="9"/>
      <name val="Arial"/>
      <family val="2"/>
    </font>
    <font>
      <u val="single"/>
      <sz val="10"/>
      <name val="Arial"/>
      <family val="2"/>
    </font>
    <font>
      <u val="single"/>
      <sz val="9"/>
      <name val="Arial"/>
      <family val="2"/>
    </font>
    <font>
      <sz val="10"/>
      <name val="Arial CE"/>
      <family val="0"/>
    </font>
    <font>
      <sz val="11"/>
      <name val="Times New Roman"/>
      <family val="1"/>
    </font>
    <font>
      <b/>
      <sz val="11"/>
      <name val="Times New Roman"/>
      <family val="1"/>
    </font>
    <font>
      <sz val="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zcionka tekstu podstawowego"/>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7"/>
      <color indexed="8"/>
      <name val="Czcionka tekstu podstawowego"/>
      <family val="2"/>
    </font>
    <font>
      <sz val="10"/>
      <color indexed="8"/>
      <name val="Arial"/>
      <family val="2"/>
    </font>
    <font>
      <b/>
      <sz val="8"/>
      <color indexed="8"/>
      <name val="Czcionka tekstu podstawowego"/>
      <family val="0"/>
    </font>
    <font>
      <sz val="10"/>
      <color indexed="8"/>
      <name val="Czcionka tekstu podstawowego"/>
      <family val="2"/>
    </font>
    <font>
      <b/>
      <i/>
      <sz val="9"/>
      <color indexed="8"/>
      <name val="Czcionka tekstu podstawowego"/>
      <family val="0"/>
    </font>
    <font>
      <b/>
      <i/>
      <sz val="10"/>
      <color indexed="8"/>
      <name val="Czcionka tekstu podstawowego"/>
      <family val="0"/>
    </font>
    <font>
      <b/>
      <sz val="11"/>
      <color indexed="8"/>
      <name val="Czcionka tekstu podstawowego"/>
      <family val="0"/>
    </font>
    <font>
      <b/>
      <i/>
      <sz val="10"/>
      <color indexed="60"/>
      <name val="Arial"/>
      <family val="2"/>
    </font>
    <font>
      <b/>
      <i/>
      <sz val="11"/>
      <color indexed="8"/>
      <name val="Czcionka tekstu podstawowego"/>
      <family val="0"/>
    </font>
    <font>
      <sz val="11"/>
      <color indexed="8"/>
      <name val="Arial"/>
      <family val="0"/>
    </font>
    <font>
      <i/>
      <sz val="11"/>
      <color indexed="8"/>
      <name val="Arial"/>
      <family val="0"/>
    </font>
    <font>
      <b/>
      <sz val="11"/>
      <color indexed="8"/>
      <name val="Arial"/>
      <family val="0"/>
    </font>
    <font>
      <vertAlign val="superscript"/>
      <sz val="11"/>
      <color indexed="8"/>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zcionka tekstu podstawowego"/>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7"/>
      <color theme="1"/>
      <name val="Czcionka tekstu podstawowego"/>
      <family val="2"/>
    </font>
    <font>
      <sz val="10"/>
      <color theme="1"/>
      <name val="Arial"/>
      <family val="2"/>
    </font>
    <font>
      <b/>
      <sz val="8"/>
      <color theme="1"/>
      <name val="Czcionka tekstu podstawowego"/>
      <family val="0"/>
    </font>
    <font>
      <sz val="10"/>
      <color theme="1"/>
      <name val="Czcionka tekstu podstawowego"/>
      <family val="2"/>
    </font>
    <font>
      <b/>
      <i/>
      <sz val="9"/>
      <color theme="1"/>
      <name val="Czcionka tekstu podstawowego"/>
      <family val="0"/>
    </font>
    <font>
      <b/>
      <i/>
      <sz val="10"/>
      <color theme="1"/>
      <name val="Czcionka tekstu podstawowego"/>
      <family val="0"/>
    </font>
    <font>
      <b/>
      <sz val="11"/>
      <color theme="1"/>
      <name val="Czcionka tekstu podstawowego"/>
      <family val="0"/>
    </font>
    <font>
      <b/>
      <i/>
      <sz val="11"/>
      <color theme="1"/>
      <name val="Czcionka tekstu podstawowego"/>
      <family val="0"/>
    </font>
    <font>
      <b/>
      <i/>
      <sz val="10"/>
      <color theme="5" tint="-0.24993999302387238"/>
      <name val="Arial"/>
      <family val="2"/>
    </font>
    <font>
      <b/>
      <sz val="10"/>
      <color theme="1"/>
      <name val="Arial"/>
      <family val="2"/>
    </font>
    <font>
      <b/>
      <i/>
      <sz val="10"/>
      <color theme="5" tint="-0.24997000396251678"/>
      <name val="Arial"/>
      <family val="2"/>
    </font>
    <font>
      <b/>
      <sz val="8"/>
      <name val="Czcionka tekstu podstawowego"/>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5999900102615356"/>
        <bgColor indexed="64"/>
      </patternFill>
    </fill>
    <fill>
      <patternFill patternType="solid">
        <fgColor indexed="22"/>
        <bgColor indexed="64"/>
      </patternFill>
    </fill>
    <fill>
      <gradientFill degree="90">
        <stop position="0">
          <color theme="0"/>
        </stop>
        <stop position="0.5">
          <color theme="5" tint="0.5999900102615356"/>
        </stop>
        <stop position="1">
          <color theme="0"/>
        </stop>
      </gradientFill>
    </fill>
    <fill>
      <patternFill patternType="solid">
        <fgColor indexed="9"/>
        <bgColor indexed="64"/>
      </patternFill>
    </fill>
    <fill>
      <patternFill patternType="solid">
        <fgColor theme="0" tint="-0.3499799966812134"/>
        <bgColor indexed="64"/>
      </patternFill>
    </fill>
    <fill>
      <patternFill patternType="solid">
        <fgColor indexed="55"/>
        <bgColor indexed="64"/>
      </patternFill>
    </fill>
    <fill>
      <patternFill patternType="solid">
        <fgColor theme="1" tint="0.49998000264167786"/>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top/>
      <bottom/>
    </border>
    <border>
      <left style="medium"/>
      <right style="medium"/>
      <top style="medium"/>
      <bottom style="medium"/>
    </border>
    <border>
      <left/>
      <right style="medium"/>
      <top style="medium"/>
      <bottom style="mediu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right/>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border>
    <border>
      <left style="thin"/>
      <right/>
      <top/>
      <bottom/>
    </border>
    <border>
      <left style="thin"/>
      <right style="thin"/>
      <top/>
      <bottom style="thin"/>
    </border>
    <border>
      <left style="thin"/>
      <right/>
      <top style="thin"/>
      <bottom style="thin"/>
    </border>
    <border>
      <left style="thin"/>
      <right style="dashed"/>
      <top style="thin"/>
      <bottom style="thin"/>
    </border>
    <border>
      <left style="thin"/>
      <right style="dashed"/>
      <top/>
      <bottom style="dashed"/>
    </border>
    <border>
      <left style="thin"/>
      <right style="dashed"/>
      <top style="dashed"/>
      <bottom style="dashed"/>
    </border>
    <border>
      <left/>
      <right/>
      <top style="medium"/>
      <bottom/>
    </border>
    <border>
      <left/>
      <right style="medium"/>
      <top style="medium"/>
      <bottom/>
    </border>
    <border>
      <left style="medium"/>
      <right/>
      <top style="medium"/>
      <bottom/>
    </border>
    <border>
      <left style="dashed"/>
      <right/>
      <top style="dashed"/>
      <bottom/>
    </border>
    <border>
      <left style="dashed"/>
      <right/>
      <top/>
      <bottom/>
    </border>
    <border>
      <left style="thin"/>
      <right/>
      <top style="dashed"/>
      <bottom style="dashed"/>
    </border>
    <border>
      <left style="hair"/>
      <right style="dashed"/>
      <top style="dashed"/>
      <bottom style="dashed"/>
    </border>
    <border>
      <left style="dashed"/>
      <right style="dashed"/>
      <top style="dashed"/>
      <bottom style="dashed"/>
    </border>
    <border>
      <left style="dashed"/>
      <right/>
      <top/>
      <bottom style="dashed"/>
    </border>
    <border>
      <left/>
      <right/>
      <top style="thin"/>
      <bottom style="thin"/>
    </border>
    <border>
      <left/>
      <right style="medium"/>
      <top/>
      <bottom/>
    </border>
    <border>
      <left/>
      <right style="thin"/>
      <top/>
      <bottom/>
    </border>
    <border>
      <left style="thin"/>
      <right/>
      <top style="thin"/>
      <bottom/>
    </border>
    <border>
      <left/>
      <right style="thin"/>
      <top style="thin"/>
      <bottom/>
    </border>
    <border>
      <left style="medium"/>
      <right/>
      <top style="medium"/>
      <bottom style="medium"/>
    </border>
    <border>
      <left/>
      <right style="thin"/>
      <top style="medium"/>
      <bottom style="thin"/>
    </border>
    <border>
      <left style="thin"/>
      <right style="thin"/>
      <top style="medium"/>
      <bottom style="thin"/>
    </border>
    <border>
      <left style="medium"/>
      <right/>
      <top/>
      <bottom style="medium"/>
    </border>
    <border>
      <left/>
      <right style="thin"/>
      <top/>
      <bottom style="medium"/>
    </border>
    <border>
      <left style="thin"/>
      <right/>
      <top/>
      <bottom style="medium"/>
    </border>
    <border>
      <left/>
      <right/>
      <top/>
      <bottom style="medium"/>
    </border>
    <border>
      <left/>
      <right style="medium"/>
      <top/>
      <bottom style="medium"/>
    </border>
    <border>
      <left style="thin"/>
      <right style="medium"/>
      <top style="medium"/>
      <bottom style="medium"/>
    </border>
    <border>
      <left style="medium"/>
      <right style="thin"/>
      <top style="medium"/>
      <bottom style="medium"/>
    </border>
    <border>
      <left/>
      <right style="thin"/>
      <top style="thin"/>
      <bottom style="medium"/>
    </border>
    <border>
      <left style="thin"/>
      <right style="thin"/>
      <top style="thin"/>
      <bottom style="medium"/>
    </border>
    <border>
      <left style="medium"/>
      <right style="medium"/>
      <top style="medium"/>
      <bottom/>
    </border>
    <border>
      <left style="medium"/>
      <right style="medium"/>
      <top/>
      <bottom/>
    </border>
    <border>
      <left style="medium"/>
      <right/>
      <top/>
      <bottom style="thin"/>
    </border>
    <border>
      <left/>
      <right style="thin"/>
      <top/>
      <bottom style="thin"/>
    </border>
    <border>
      <left style="thin"/>
      <right/>
      <top/>
      <bottom style="thin"/>
    </border>
    <border>
      <left/>
      <right/>
      <top/>
      <bottom style="thin"/>
    </border>
    <border>
      <left/>
      <right style="medium"/>
      <top/>
      <bottom style="thin"/>
    </border>
    <border>
      <left style="medium"/>
      <right/>
      <top style="thin"/>
      <bottom/>
    </border>
    <border>
      <left/>
      <right/>
      <top style="thin"/>
      <bottom/>
    </border>
    <border>
      <left/>
      <right style="medium"/>
      <top style="thin"/>
      <bottom/>
    </border>
    <border>
      <left style="medium"/>
      <right/>
      <top style="thin"/>
      <bottom style="thin"/>
    </border>
    <border>
      <left style="medium"/>
      <right/>
      <top style="medium"/>
      <bottom style="thin"/>
    </border>
    <border>
      <left style="thin"/>
      <right style="dashed"/>
      <top style="dashed"/>
      <bottom/>
    </border>
    <border>
      <left/>
      <right style="dashed"/>
      <top style="dashed"/>
      <bottom/>
    </border>
    <border>
      <left/>
      <right style="dashed"/>
      <top/>
      <bottom/>
    </border>
    <border>
      <left/>
      <right style="dashed"/>
      <top/>
      <bottom style="dashed"/>
    </border>
    <border>
      <left style="thin"/>
      <right/>
      <top style="dashed"/>
      <bottom/>
    </border>
    <border>
      <left style="thin"/>
      <right/>
      <top/>
      <bottom style="dashed"/>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69" fillId="0" borderId="3" applyNumberFormat="0" applyFill="0" applyAlignment="0" applyProtection="0"/>
    <xf numFmtId="0" fontId="70" fillId="29"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29" fillId="0" borderId="0">
      <alignment/>
      <protection/>
    </xf>
    <xf numFmtId="0" fontId="75" fillId="27" borderId="1" applyNumberFormat="0" applyAlignment="0" applyProtection="0"/>
    <xf numFmtId="0" fontId="76" fillId="0" borderId="0" applyNumberFormat="0" applyFill="0" applyBorder="0" applyAlignment="0" applyProtection="0"/>
    <xf numFmtId="9" fontId="0" fillId="0" borderId="0" applyFont="0" applyFill="0" applyBorder="0" applyAlignment="0" applyProtection="0"/>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2" borderId="0" applyNumberFormat="0" applyBorder="0" applyAlignment="0" applyProtection="0"/>
  </cellStyleXfs>
  <cellXfs count="405">
    <xf numFmtId="0" fontId="0" fillId="0" borderId="0" xfId="0" applyAlignment="1">
      <alignment/>
    </xf>
    <xf numFmtId="0" fontId="0" fillId="0" borderId="0" xfId="0" applyAlignment="1" applyProtection="1">
      <alignment/>
      <protection hidden="1"/>
    </xf>
    <xf numFmtId="0" fontId="5" fillId="0" borderId="10" xfId="0" applyFont="1" applyBorder="1" applyAlignment="1">
      <alignment vertical="center" wrapText="1"/>
    </xf>
    <xf numFmtId="0" fontId="2" fillId="0" borderId="11" xfId="0" applyFont="1" applyBorder="1" applyAlignment="1" applyProtection="1">
      <alignment horizontal="center" vertical="top" wrapText="1"/>
      <protection hidden="1"/>
    </xf>
    <xf numFmtId="0" fontId="2" fillId="0" borderId="12" xfId="0" applyFont="1" applyBorder="1" applyAlignment="1" applyProtection="1">
      <alignment horizontal="center" vertical="top" wrapText="1"/>
      <protection hidden="1"/>
    </xf>
    <xf numFmtId="0" fontId="2" fillId="0" borderId="11" xfId="0" applyFont="1" applyBorder="1" applyAlignment="1" applyProtection="1">
      <alignment horizontal="center" vertical="center" wrapText="1"/>
      <protection hidden="1"/>
    </xf>
    <xf numFmtId="0" fontId="9" fillId="0" borderId="12" xfId="0" applyFont="1" applyBorder="1" applyAlignment="1" applyProtection="1">
      <alignment vertical="top" wrapText="1"/>
      <protection hidden="1"/>
    </xf>
    <xf numFmtId="0" fontId="9" fillId="0" borderId="13" xfId="0" applyFont="1" applyBorder="1" applyAlignment="1" applyProtection="1">
      <alignment horizontal="center" vertical="center" wrapText="1"/>
      <protection hidden="1"/>
    </xf>
    <xf numFmtId="164" fontId="9" fillId="0" borderId="14" xfId="0" applyNumberFormat="1" applyFont="1" applyBorder="1" applyAlignment="1" applyProtection="1">
      <alignment horizontal="center" vertical="center" wrapText="1"/>
      <protection hidden="1" locked="0"/>
    </xf>
    <xf numFmtId="0" fontId="9" fillId="0" borderId="15" xfId="0" applyFont="1" applyBorder="1" applyAlignment="1" applyProtection="1">
      <alignment horizontal="center" vertical="center" wrapText="1"/>
      <protection hidden="1"/>
    </xf>
    <xf numFmtId="164" fontId="9" fillId="0" borderId="16" xfId="0" applyNumberFormat="1"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164" fontId="9" fillId="0" borderId="18" xfId="0" applyNumberFormat="1" applyFont="1" applyBorder="1" applyAlignment="1" applyProtection="1">
      <alignment horizontal="center" vertical="center" wrapText="1"/>
      <protection hidden="1" locked="0"/>
    </xf>
    <xf numFmtId="3" fontId="10" fillId="0" borderId="11" xfId="0" applyNumberFormat="1" applyFont="1" applyFill="1" applyBorder="1" applyAlignment="1" applyProtection="1">
      <alignment horizontal="center" vertical="center" wrapText="1"/>
      <protection hidden="1"/>
    </xf>
    <xf numFmtId="0" fontId="9" fillId="0" borderId="12" xfId="0" applyFont="1" applyBorder="1" applyAlignment="1" applyProtection="1">
      <alignment horizontal="center" vertical="center" wrapText="1"/>
      <protection hidden="1"/>
    </xf>
    <xf numFmtId="165" fontId="9" fillId="0" borderId="14" xfId="0" applyNumberFormat="1" applyFont="1" applyBorder="1" applyAlignment="1" applyProtection="1">
      <alignment horizontal="center" vertical="center" wrapText="1"/>
      <protection hidden="1"/>
    </xf>
    <xf numFmtId="165" fontId="9" fillId="0" borderId="16" xfId="0" applyNumberFormat="1" applyFont="1" applyBorder="1" applyAlignment="1" applyProtection="1">
      <alignment horizontal="center" vertical="center" wrapText="1"/>
      <protection hidden="1" locked="0"/>
    </xf>
    <xf numFmtId="165" fontId="9" fillId="0" borderId="18" xfId="0" applyNumberFormat="1" applyFont="1" applyBorder="1" applyAlignment="1" applyProtection="1">
      <alignment horizontal="center" vertical="center" wrapText="1"/>
      <protection hidden="1" locked="0"/>
    </xf>
    <xf numFmtId="3" fontId="9" fillId="0" borderId="11" xfId="0" applyNumberFormat="1" applyFont="1" applyBorder="1" applyAlignment="1" applyProtection="1">
      <alignment horizontal="center" vertical="center" wrapText="1"/>
      <protection hidden="1"/>
    </xf>
    <xf numFmtId="164" fontId="9" fillId="0" borderId="14" xfId="0" applyNumberFormat="1" applyFont="1" applyBorder="1" applyAlignment="1" applyProtection="1">
      <alignment horizontal="center" vertical="center" wrapText="1"/>
      <protection hidden="1"/>
    </xf>
    <xf numFmtId="166" fontId="9" fillId="0" borderId="11" xfId="0" applyNumberFormat="1" applyFont="1" applyBorder="1" applyAlignment="1" applyProtection="1">
      <alignment horizontal="center" vertical="center" wrapText="1"/>
      <protection hidden="1"/>
    </xf>
    <xf numFmtId="165" fontId="9" fillId="0" borderId="14" xfId="0" applyNumberFormat="1" applyFont="1" applyBorder="1" applyAlignment="1" applyProtection="1">
      <alignment horizontal="center" vertical="center" wrapText="1"/>
      <protection hidden="1" locked="0"/>
    </xf>
    <xf numFmtId="0" fontId="0" fillId="0" borderId="19" xfId="0" applyBorder="1" applyAlignment="1" applyProtection="1">
      <alignment horizontal="center" vertical="center"/>
      <protection hidden="1"/>
    </xf>
    <xf numFmtId="167" fontId="0" fillId="0" borderId="11" xfId="0" applyNumberFormat="1" applyBorder="1" applyAlignment="1" applyProtection="1">
      <alignment horizontal="center" vertical="center" wrapText="1"/>
      <protection hidden="1"/>
    </xf>
    <xf numFmtId="0" fontId="11" fillId="0" borderId="0" xfId="0" applyFont="1" applyAlignment="1" applyProtection="1">
      <alignment horizontal="center" wrapText="1"/>
      <protection hidden="1" locked="0"/>
    </xf>
    <xf numFmtId="0" fontId="0" fillId="0" borderId="0" xfId="0" applyAlignment="1" applyProtection="1">
      <alignment horizontal="center"/>
      <protection hidden="1" locked="0"/>
    </xf>
    <xf numFmtId="0" fontId="11" fillId="0" borderId="0" xfId="0" applyFont="1" applyAlignment="1" applyProtection="1">
      <alignment horizontal="center" vertical="center" wrapText="1"/>
      <protection hidden="1"/>
    </xf>
    <xf numFmtId="0" fontId="0" fillId="0" borderId="0" xfId="0" applyAlignment="1" applyProtection="1">
      <alignment vertical="center"/>
      <protection hidden="1"/>
    </xf>
    <xf numFmtId="0" fontId="20" fillId="0" borderId="20" xfId="0" applyFont="1" applyBorder="1" applyAlignment="1" applyProtection="1">
      <alignment horizontal="center" vertical="center" wrapText="1"/>
      <protection hidden="1"/>
    </xf>
    <xf numFmtId="0" fontId="10" fillId="0" borderId="21" xfId="0" applyFont="1" applyBorder="1" applyAlignment="1" applyProtection="1">
      <alignment horizontal="left" vertical="center" wrapText="1"/>
      <protection hidden="1"/>
    </xf>
    <xf numFmtId="0" fontId="10" fillId="0" borderId="20" xfId="0" applyFont="1" applyBorder="1" applyAlignment="1" applyProtection="1">
      <alignment horizontal="center" vertical="center" wrapText="1"/>
      <protection hidden="1" locked="0"/>
    </xf>
    <xf numFmtId="0" fontId="10" fillId="0" borderId="22" xfId="0" applyFont="1" applyBorder="1" applyAlignment="1" applyProtection="1">
      <alignment horizontal="left" vertical="center" wrapText="1"/>
      <protection hidden="1"/>
    </xf>
    <xf numFmtId="164" fontId="10" fillId="0" borderId="20" xfId="0" applyNumberFormat="1" applyFont="1" applyBorder="1" applyAlignment="1" applyProtection="1">
      <alignment horizontal="center" vertical="center" wrapText="1"/>
      <protection hidden="1"/>
    </xf>
    <xf numFmtId="0" fontId="10" fillId="0" borderId="20" xfId="0" applyFont="1" applyBorder="1" applyAlignment="1" applyProtection="1">
      <alignment horizontal="center" vertical="center" wrapText="1"/>
      <protection hidden="1"/>
    </xf>
    <xf numFmtId="0" fontId="10" fillId="0" borderId="22" xfId="0" applyFont="1" applyBorder="1" applyAlignment="1" applyProtection="1">
      <alignment horizontal="left" vertical="center"/>
      <protection hidden="1"/>
    </xf>
    <xf numFmtId="0" fontId="10" fillId="0" borderId="21" xfId="0" applyFont="1" applyBorder="1" applyAlignment="1" applyProtection="1">
      <alignment horizontal="center" vertical="center" wrapText="1"/>
      <protection hidden="1" locked="0"/>
    </xf>
    <xf numFmtId="0" fontId="10" fillId="0" borderId="0" xfId="0" applyFont="1" applyBorder="1" applyAlignment="1" applyProtection="1">
      <alignment horizontal="left" wrapText="1"/>
      <protection hidden="1"/>
    </xf>
    <xf numFmtId="0" fontId="0" fillId="0" borderId="0" xfId="0" applyBorder="1" applyAlignment="1" applyProtection="1">
      <alignment/>
      <protection hidden="1"/>
    </xf>
    <xf numFmtId="0" fontId="9" fillId="0" borderId="20" xfId="0" applyFont="1" applyBorder="1" applyAlignment="1" applyProtection="1">
      <alignment vertical="center" wrapText="1"/>
      <protection hidden="1"/>
    </xf>
    <xf numFmtId="0" fontId="9" fillId="0" borderId="21"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2" fillId="0" borderId="0" xfId="0" applyFont="1" applyBorder="1" applyAlignment="1" applyProtection="1">
      <alignment horizontal="left" vertical="top" wrapText="1"/>
      <protection hidden="1"/>
    </xf>
    <xf numFmtId="0" fontId="2" fillId="0" borderId="0" xfId="0" applyFont="1" applyBorder="1" applyAlignment="1" applyProtection="1">
      <alignment horizontal="center" vertical="top" wrapText="1"/>
      <protection hidden="1"/>
    </xf>
    <xf numFmtId="165" fontId="10" fillId="0" borderId="20" xfId="0" applyNumberFormat="1" applyFont="1" applyBorder="1" applyAlignment="1" applyProtection="1">
      <alignment horizontal="center" vertical="center" wrapText="1"/>
      <protection hidden="1"/>
    </xf>
    <xf numFmtId="165" fontId="20" fillId="0" borderId="20" xfId="0" applyNumberFormat="1" applyFont="1" applyBorder="1" applyAlignment="1" applyProtection="1">
      <alignment horizontal="center" vertical="center" wrapText="1"/>
      <protection hidden="1"/>
    </xf>
    <xf numFmtId="0" fontId="5" fillId="0" borderId="0" xfId="0" applyFont="1" applyAlignment="1">
      <alignment horizontal="justify" vertical="justify" wrapText="1"/>
    </xf>
    <xf numFmtId="0" fontId="0" fillId="0" borderId="0" xfId="0" applyAlignment="1">
      <alignment/>
    </xf>
    <xf numFmtId="0" fontId="2" fillId="0" borderId="0" xfId="0" applyFont="1" applyBorder="1" applyAlignment="1" applyProtection="1">
      <alignment horizontal="center"/>
      <protection hidden="1"/>
    </xf>
    <xf numFmtId="0" fontId="21" fillId="0" borderId="20"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4" fontId="2" fillId="0" borderId="20" xfId="0" applyNumberFormat="1"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9" fillId="0" borderId="0" xfId="0" applyFont="1" applyAlignment="1" applyProtection="1">
      <alignment/>
      <protection hidden="1"/>
    </xf>
    <xf numFmtId="0" fontId="23" fillId="0" borderId="20" xfId="0" applyFont="1" applyBorder="1" applyAlignment="1" applyProtection="1">
      <alignment horizontal="center" vertical="center" wrapText="1"/>
      <protection hidden="1"/>
    </xf>
    <xf numFmtId="0" fontId="10" fillId="0" borderId="0" xfId="0" applyFont="1" applyAlignment="1" applyProtection="1">
      <alignment/>
      <protection hidden="1"/>
    </xf>
    <xf numFmtId="0" fontId="24" fillId="0" borderId="24" xfId="0" applyFont="1" applyFill="1" applyBorder="1" applyAlignment="1">
      <alignment vertical="center"/>
    </xf>
    <xf numFmtId="0" fontId="20" fillId="0" borderId="21" xfId="0" applyFont="1" applyFill="1" applyBorder="1" applyAlignment="1" applyProtection="1">
      <alignment horizontal="center" vertical="top" wrapText="1"/>
      <protection/>
    </xf>
    <xf numFmtId="170" fontId="2" fillId="0" borderId="21" xfId="0" applyNumberFormat="1" applyFont="1" applyFill="1" applyBorder="1" applyAlignment="1">
      <alignment horizontal="center" vertical="top" wrapText="1"/>
    </xf>
    <xf numFmtId="44" fontId="2" fillId="0" borderId="21" xfId="0" applyNumberFormat="1" applyFont="1" applyFill="1" applyBorder="1" applyAlignment="1">
      <alignment horizontal="center" vertical="top" wrapText="1"/>
    </xf>
    <xf numFmtId="0" fontId="20" fillId="0" borderId="25" xfId="0" applyFont="1" applyFill="1" applyBorder="1" applyAlignment="1" applyProtection="1">
      <alignment horizontal="center" vertical="top" wrapText="1"/>
      <protection/>
    </xf>
    <xf numFmtId="170" fontId="2" fillId="0" borderId="25" xfId="0" applyNumberFormat="1" applyFont="1" applyFill="1" applyBorder="1" applyAlignment="1">
      <alignment horizontal="center" vertical="top"/>
    </xf>
    <xf numFmtId="44" fontId="2" fillId="0" borderId="25" xfId="0" applyNumberFormat="1" applyFont="1" applyFill="1" applyBorder="1" applyAlignment="1">
      <alignment horizontal="center" vertical="top" wrapText="1"/>
    </xf>
    <xf numFmtId="0" fontId="8" fillId="0" borderId="21"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wrapText="1"/>
      <protection/>
    </xf>
    <xf numFmtId="0" fontId="8" fillId="0" borderId="20" xfId="0" applyFont="1" applyFill="1" applyBorder="1" applyAlignment="1">
      <alignment horizontal="center" vertical="center"/>
    </xf>
    <xf numFmtId="0" fontId="8" fillId="0" borderId="20" xfId="0" applyNumberFormat="1" applyFont="1" applyFill="1" applyBorder="1" applyAlignment="1">
      <alignment horizontal="center" vertical="center"/>
    </xf>
    <xf numFmtId="0" fontId="10" fillId="0" borderId="20" xfId="0" applyFont="1" applyFill="1" applyBorder="1" applyAlignment="1" applyProtection="1">
      <alignment vertical="center" wrapText="1"/>
      <protection/>
    </xf>
    <xf numFmtId="171" fontId="0" fillId="0" borderId="20" xfId="0" applyNumberFormat="1" applyFill="1" applyBorder="1" applyAlignment="1">
      <alignment vertical="center"/>
    </xf>
    <xf numFmtId="164" fontId="9" fillId="0" borderId="20" xfId="0" applyNumberFormat="1" applyFont="1" applyBorder="1" applyAlignment="1">
      <alignment horizontal="center" vertical="center" wrapText="1"/>
    </xf>
    <xf numFmtId="0" fontId="10" fillId="0" borderId="26" xfId="0" applyFont="1" applyFill="1" applyBorder="1" applyAlignment="1" applyProtection="1">
      <alignment vertical="center" wrapText="1"/>
      <protection/>
    </xf>
    <xf numFmtId="172" fontId="2" fillId="0" borderId="20" xfId="0" applyNumberFormat="1" applyFont="1" applyFill="1" applyBorder="1" applyAlignment="1">
      <alignment horizontal="center" vertical="center"/>
    </xf>
    <xf numFmtId="0" fontId="10" fillId="0" borderId="0" xfId="0" applyFont="1" applyAlignment="1">
      <alignment/>
    </xf>
    <xf numFmtId="0" fontId="2" fillId="0" borderId="0" xfId="0" applyFont="1" applyFill="1" applyBorder="1" applyAlignment="1">
      <alignment horizontal="left" vertical="center"/>
    </xf>
    <xf numFmtId="172" fontId="2" fillId="0" borderId="0" xfId="0" applyNumberFormat="1" applyFont="1" applyFill="1" applyBorder="1" applyAlignment="1">
      <alignment horizontal="center" vertical="center"/>
    </xf>
    <xf numFmtId="0" fontId="0" fillId="0" borderId="0" xfId="0" applyAlignment="1">
      <alignment horizontal="center"/>
    </xf>
    <xf numFmtId="0" fontId="11" fillId="0" borderId="0" xfId="0" applyFont="1" applyAlignment="1" applyProtection="1">
      <alignment horizontal="center"/>
      <protection hidden="1" locked="0"/>
    </xf>
    <xf numFmtId="0" fontId="10" fillId="33" borderId="27" xfId="0" applyFont="1" applyFill="1" applyBorder="1" applyAlignment="1" applyProtection="1">
      <alignment horizontal="center" vertical="center" wrapText="1"/>
      <protection hidden="1"/>
    </xf>
    <xf numFmtId="0" fontId="9" fillId="33" borderId="28" xfId="0" applyFont="1" applyFill="1" applyBorder="1" applyAlignment="1" applyProtection="1">
      <alignment horizontal="center" vertical="center" wrapText="1"/>
      <protection hidden="1" locked="0"/>
    </xf>
    <xf numFmtId="0" fontId="10" fillId="33" borderId="28" xfId="0" applyFont="1" applyFill="1" applyBorder="1" applyAlignment="1" applyProtection="1">
      <alignment horizontal="center" vertical="center" wrapText="1"/>
      <protection hidden="1" locked="0"/>
    </xf>
    <xf numFmtId="0" fontId="9" fillId="33" borderId="29" xfId="0" applyFont="1" applyFill="1" applyBorder="1" applyAlignment="1" applyProtection="1">
      <alignment horizontal="center" vertical="center" wrapText="1"/>
      <protection hidden="1" locked="0"/>
    </xf>
    <xf numFmtId="0" fontId="10" fillId="33" borderId="29" xfId="0" applyFont="1" applyFill="1" applyBorder="1" applyAlignment="1" applyProtection="1">
      <alignment horizontal="center" vertical="center" wrapText="1"/>
      <protection hidden="1" locked="0"/>
    </xf>
    <xf numFmtId="0" fontId="9" fillId="33" borderId="27" xfId="0" applyFont="1" applyFill="1" applyBorder="1" applyAlignment="1" applyProtection="1">
      <alignment horizontal="center" vertical="center" wrapText="1"/>
      <protection hidden="1"/>
    </xf>
    <xf numFmtId="0" fontId="27" fillId="33" borderId="27" xfId="0" applyFont="1" applyFill="1" applyBorder="1" applyAlignment="1" applyProtection="1">
      <alignment horizontal="center" vertical="center" wrapText="1"/>
      <protection hidden="1"/>
    </xf>
    <xf numFmtId="0" fontId="28" fillId="33" borderId="27" xfId="0" applyFont="1" applyFill="1" applyBorder="1" applyAlignment="1" applyProtection="1">
      <alignment horizontal="center" vertical="center" wrapText="1"/>
      <protection hidden="1"/>
    </xf>
    <xf numFmtId="0" fontId="7" fillId="0" borderId="0" xfId="0" applyFont="1" applyAlignment="1">
      <alignment horizontal="center" wrapText="1"/>
    </xf>
    <xf numFmtId="0" fontId="10" fillId="0" borderId="30" xfId="0" applyFont="1" applyBorder="1" applyAlignment="1" applyProtection="1">
      <alignment horizontal="center" vertical="top" wrapText="1"/>
      <protection hidden="1" locked="0"/>
    </xf>
    <xf numFmtId="0" fontId="10" fillId="0" borderId="31" xfId="0" applyFont="1" applyBorder="1" applyAlignment="1" applyProtection="1">
      <alignment horizontal="center" vertical="top" wrapText="1"/>
      <protection hidden="1" locked="0"/>
    </xf>
    <xf numFmtId="0" fontId="2" fillId="0" borderId="32" xfId="0" applyFont="1" applyBorder="1" applyAlignment="1" applyProtection="1">
      <alignment horizontal="center" vertical="top" wrapText="1"/>
      <protection hidden="1" locked="0"/>
    </xf>
    <xf numFmtId="0" fontId="2" fillId="0" borderId="31" xfId="0" applyFont="1" applyBorder="1" applyAlignment="1" applyProtection="1">
      <alignment horizontal="center" vertical="top" wrapText="1"/>
      <protection hidden="1" locked="0"/>
    </xf>
    <xf numFmtId="0" fontId="20" fillId="0" borderId="32" xfId="0" applyFont="1" applyBorder="1" applyAlignment="1" applyProtection="1">
      <alignment horizontal="left" vertical="top" wrapText="1"/>
      <protection hidden="1" locked="0"/>
    </xf>
    <xf numFmtId="164" fontId="10" fillId="0" borderId="0" xfId="0" applyNumberFormat="1" applyFont="1" applyBorder="1" applyAlignment="1" applyProtection="1">
      <alignment horizontal="center" vertical="center" wrapText="1"/>
      <protection hidden="1"/>
    </xf>
    <xf numFmtId="0" fontId="0" fillId="9" borderId="33" xfId="0" applyFill="1" applyBorder="1" applyAlignment="1">
      <alignment/>
    </xf>
    <xf numFmtId="0" fontId="0" fillId="9" borderId="34" xfId="0" applyFill="1" applyBorder="1" applyAlignment="1">
      <alignment/>
    </xf>
    <xf numFmtId="0" fontId="10" fillId="9" borderId="35" xfId="0" applyFont="1" applyFill="1" applyBorder="1" applyAlignment="1" applyProtection="1">
      <alignment horizontal="center" vertical="center"/>
      <protection locked="0"/>
    </xf>
    <xf numFmtId="0" fontId="5" fillId="9" borderId="36" xfId="0" applyFont="1" applyFill="1" applyBorder="1" applyAlignment="1" applyProtection="1">
      <alignment horizontal="left" vertical="center"/>
      <protection/>
    </xf>
    <xf numFmtId="0" fontId="0" fillId="9" borderId="34" xfId="0" applyFill="1" applyBorder="1" applyAlignment="1" applyProtection="1">
      <alignment horizontal="left"/>
      <protection/>
    </xf>
    <xf numFmtId="0" fontId="20" fillId="9" borderId="37" xfId="0" applyFont="1" applyFill="1" applyBorder="1" applyAlignment="1" applyProtection="1">
      <alignment horizontal="center"/>
      <protection locked="0"/>
    </xf>
    <xf numFmtId="0" fontId="20" fillId="9" borderId="37" xfId="0" applyFont="1" applyFill="1" applyBorder="1" applyAlignment="1" applyProtection="1">
      <alignment horizontal="left" vertical="center"/>
      <protection/>
    </xf>
    <xf numFmtId="0" fontId="0" fillId="9" borderId="38" xfId="0" applyFill="1" applyBorder="1" applyAlignment="1" applyProtection="1">
      <alignment horizontal="left"/>
      <protection/>
    </xf>
    <xf numFmtId="0" fontId="0" fillId="0" borderId="0" xfId="0" applyAlignment="1">
      <alignment/>
    </xf>
    <xf numFmtId="0" fontId="2" fillId="34" borderId="39" xfId="0" applyFont="1" applyFill="1" applyBorder="1" applyAlignment="1" applyProtection="1">
      <alignment horizontal="justify" vertical="center" wrapText="1"/>
      <protection hidden="1"/>
    </xf>
    <xf numFmtId="0" fontId="0" fillId="0" borderId="0" xfId="0" applyAlignment="1">
      <alignment/>
    </xf>
    <xf numFmtId="0" fontId="0" fillId="0" borderId="0" xfId="0" applyAlignment="1">
      <alignment/>
    </xf>
    <xf numFmtId="0" fontId="82" fillId="0" borderId="0" xfId="0" applyFont="1" applyAlignment="1">
      <alignment/>
    </xf>
    <xf numFmtId="0" fontId="2" fillId="35" borderId="40" xfId="0" applyFont="1" applyFill="1" applyBorder="1" applyAlignment="1" applyProtection="1">
      <alignment horizontal="center" vertical="center" wrapText="1"/>
      <protection hidden="1"/>
    </xf>
    <xf numFmtId="0" fontId="5" fillId="0" borderId="0" xfId="0" applyFont="1" applyBorder="1" applyAlignment="1">
      <alignment horizontal="left" vertical="justify" wrapText="1"/>
    </xf>
    <xf numFmtId="0" fontId="0" fillId="0" borderId="0" xfId="0" applyAlignment="1">
      <alignment/>
    </xf>
    <xf numFmtId="49" fontId="30" fillId="0" borderId="20" xfId="52" applyNumberFormat="1" applyFont="1" applyBorder="1" applyAlignment="1" applyProtection="1">
      <alignment horizontal="left" vertical="top" wrapText="1"/>
      <protection/>
    </xf>
    <xf numFmtId="3" fontId="30" fillId="0" borderId="20" xfId="52" applyNumberFormat="1" applyFont="1" applyBorder="1" applyAlignment="1" applyProtection="1">
      <alignment horizontal="left" vertical="top" wrapText="1"/>
      <protection/>
    </xf>
    <xf numFmtId="49" fontId="30" fillId="0" borderId="20" xfId="52" applyNumberFormat="1" applyFont="1" applyFill="1" applyBorder="1" applyAlignment="1" applyProtection="1">
      <alignment horizontal="left" vertical="top" wrapText="1"/>
      <protection/>
    </xf>
    <xf numFmtId="49" fontId="31" fillId="0" borderId="20" xfId="52" applyNumberFormat="1" applyFont="1" applyFill="1" applyBorder="1" applyAlignment="1" applyProtection="1">
      <alignment horizontal="left" vertical="top" wrapText="1"/>
      <protection/>
    </xf>
    <xf numFmtId="49" fontId="31" fillId="0" borderId="20" xfId="52" applyNumberFormat="1" applyFont="1" applyBorder="1" applyAlignment="1" applyProtection="1">
      <alignment horizontal="left" vertical="top" wrapText="1"/>
      <protection/>
    </xf>
    <xf numFmtId="49" fontId="30" fillId="0" borderId="20" xfId="52" applyNumberFormat="1" applyFont="1" applyBorder="1" applyAlignment="1" applyProtection="1">
      <alignment horizontal="left" vertical="center" wrapText="1"/>
      <protection/>
    </xf>
    <xf numFmtId="49" fontId="30" fillId="36" borderId="20" xfId="52" applyNumberFormat="1" applyFont="1" applyFill="1" applyBorder="1" applyAlignment="1" applyProtection="1">
      <alignment horizontal="left" vertical="top" wrapText="1"/>
      <protection/>
    </xf>
    <xf numFmtId="167" fontId="0" fillId="0" borderId="0" xfId="0" applyNumberFormat="1" applyBorder="1" applyAlignment="1" applyProtection="1">
      <alignment horizontal="center" vertical="center" wrapText="1"/>
      <protection hidden="1"/>
    </xf>
    <xf numFmtId="2" fontId="10" fillId="0" borderId="20" xfId="0" applyNumberFormat="1" applyFont="1" applyBorder="1" applyAlignment="1">
      <alignment horizontal="center" vertical="center" wrapText="1"/>
    </xf>
    <xf numFmtId="49" fontId="9" fillId="0" borderId="10" xfId="0" applyNumberFormat="1" applyFont="1" applyBorder="1" applyAlignment="1" applyProtection="1">
      <alignment horizontal="center" vertical="top" wrapText="1"/>
      <protection hidden="1" locked="0"/>
    </xf>
    <xf numFmtId="49" fontId="9" fillId="0" borderId="41" xfId="0" applyNumberFormat="1" applyFont="1" applyBorder="1" applyAlignment="1" applyProtection="1">
      <alignment horizontal="center" vertical="top" wrapText="1"/>
      <protection hidden="1" locked="0"/>
    </xf>
    <xf numFmtId="49" fontId="10" fillId="0" borderId="0" xfId="0" applyNumberFormat="1" applyFont="1" applyBorder="1" applyAlignment="1" applyProtection="1">
      <alignment horizontal="center" vertical="top" wrapText="1"/>
      <protection hidden="1" locked="0"/>
    </xf>
    <xf numFmtId="49" fontId="10" fillId="0" borderId="40" xfId="0" applyNumberFormat="1" applyFont="1" applyBorder="1" applyAlignment="1" applyProtection="1">
      <alignment horizontal="center" vertical="top" wrapText="1"/>
      <protection hidden="1" locked="0"/>
    </xf>
    <xf numFmtId="0" fontId="0" fillId="0" borderId="0" xfId="0" applyAlignment="1">
      <alignment/>
    </xf>
    <xf numFmtId="2" fontId="18" fillId="34" borderId="26" xfId="0" applyNumberFormat="1" applyFont="1" applyFill="1" applyBorder="1" applyAlignment="1" applyProtection="1">
      <alignment horizontal="right" vertical="center" wrapText="1"/>
      <protection hidden="1"/>
    </xf>
    <xf numFmtId="2" fontId="10" fillId="0" borderId="0" xfId="0" applyNumberFormat="1" applyFont="1" applyBorder="1" applyAlignment="1" applyProtection="1">
      <alignment horizontal="left" wrapText="1"/>
      <protection hidden="1"/>
    </xf>
    <xf numFmtId="2" fontId="2" fillId="0" borderId="0" xfId="0" applyNumberFormat="1" applyFont="1" applyBorder="1" applyAlignment="1" applyProtection="1">
      <alignment horizontal="center" vertical="top" wrapText="1"/>
      <protection hidden="1"/>
    </xf>
    <xf numFmtId="2" fontId="0" fillId="0" borderId="0" xfId="0" applyNumberFormat="1" applyAlignment="1">
      <alignment/>
    </xf>
    <xf numFmtId="2" fontId="0" fillId="0" borderId="0" xfId="0" applyNumberFormat="1" applyAlignment="1" applyProtection="1">
      <alignment/>
      <protection hidden="1"/>
    </xf>
    <xf numFmtId="2" fontId="0" fillId="0" borderId="0" xfId="0" applyNumberFormat="1" applyAlignment="1">
      <alignment/>
    </xf>
    <xf numFmtId="2" fontId="5" fillId="0" borderId="0" xfId="0" applyNumberFormat="1" applyFont="1" applyBorder="1" applyAlignment="1">
      <alignment horizontal="left" vertical="justify" wrapText="1"/>
    </xf>
    <xf numFmtId="2" fontId="9" fillId="0" borderId="0" xfId="0" applyNumberFormat="1" applyFont="1" applyAlignment="1" applyProtection="1">
      <alignment/>
      <protection hidden="1"/>
    </xf>
    <xf numFmtId="2" fontId="10" fillId="0" borderId="0" xfId="0" applyNumberFormat="1" applyFont="1" applyAlignment="1" applyProtection="1">
      <alignment/>
      <protection hidden="1"/>
    </xf>
    <xf numFmtId="2" fontId="10" fillId="0" borderId="0" xfId="0" applyNumberFormat="1" applyFont="1" applyAlignment="1">
      <alignment/>
    </xf>
    <xf numFmtId="1" fontId="21" fillId="0" borderId="20" xfId="0" applyNumberFormat="1" applyFont="1" applyBorder="1" applyAlignment="1" applyProtection="1">
      <alignment horizontal="center" vertical="center" wrapText="1"/>
      <protection hidden="1"/>
    </xf>
    <xf numFmtId="1" fontId="23" fillId="0" borderId="20" xfId="0" applyNumberFormat="1" applyFont="1" applyBorder="1" applyAlignment="1" applyProtection="1">
      <alignment horizontal="center" vertical="center" wrapText="1"/>
      <protection hidden="1"/>
    </xf>
    <xf numFmtId="0" fontId="0" fillId="0" borderId="0" xfId="0" applyFont="1" applyAlignment="1" applyProtection="1">
      <alignment/>
      <protection hidden="1"/>
    </xf>
    <xf numFmtId="0" fontId="0" fillId="0" borderId="0" xfId="0" applyFont="1" applyAlignment="1">
      <alignment/>
    </xf>
    <xf numFmtId="0" fontId="83" fillId="0" borderId="0" xfId="0" applyFont="1" applyAlignment="1">
      <alignment vertical="center" wrapText="1"/>
    </xf>
    <xf numFmtId="49" fontId="20" fillId="0" borderId="24" xfId="0" applyNumberFormat="1" applyFont="1" applyBorder="1" applyAlignment="1" applyProtection="1">
      <alignment horizontal="left" vertical="top" wrapText="1"/>
      <protection hidden="1" locked="0"/>
    </xf>
    <xf numFmtId="0" fontId="0" fillId="0" borderId="20" xfId="0" applyBorder="1" applyAlignment="1">
      <alignment/>
    </xf>
    <xf numFmtId="0" fontId="84" fillId="0" borderId="21" xfId="0" applyFont="1" applyBorder="1" applyAlignment="1">
      <alignment horizontal="center" vertical="center"/>
    </xf>
    <xf numFmtId="0" fontId="84" fillId="0" borderId="20" xfId="0" applyFont="1" applyBorder="1" applyAlignment="1">
      <alignment horizontal="center" vertical="center"/>
    </xf>
    <xf numFmtId="49" fontId="32" fillId="0" borderId="20" xfId="52" applyNumberFormat="1" applyFont="1" applyBorder="1" applyAlignment="1">
      <alignment horizontal="left" vertical="top" wrapText="1"/>
      <protection/>
    </xf>
    <xf numFmtId="0" fontId="85" fillId="0" borderId="20" xfId="0" applyFont="1" applyBorder="1" applyAlignment="1">
      <alignment/>
    </xf>
    <xf numFmtId="0" fontId="85" fillId="0" borderId="0" xfId="0" applyFont="1" applyBorder="1" applyAlignment="1">
      <alignment/>
    </xf>
    <xf numFmtId="0" fontId="86" fillId="0" borderId="20" xfId="0" applyFont="1" applyBorder="1" applyAlignment="1">
      <alignment vertical="center" textRotation="90"/>
    </xf>
    <xf numFmtId="0" fontId="84" fillId="0" borderId="42" xfId="0" applyFont="1" applyBorder="1" applyAlignment="1">
      <alignment vertical="top"/>
    </xf>
    <xf numFmtId="0" fontId="84" fillId="0" borderId="43" xfId="0" applyFont="1" applyBorder="1" applyAlignment="1">
      <alignment vertical="top"/>
    </xf>
    <xf numFmtId="0" fontId="87" fillId="0" borderId="20" xfId="0" applyFont="1" applyBorder="1" applyAlignment="1">
      <alignment horizontal="center" vertical="center" textRotation="90" wrapText="1"/>
    </xf>
    <xf numFmtId="2" fontId="88" fillId="0" borderId="0" xfId="0" applyNumberFormat="1" applyFont="1" applyBorder="1" applyAlignment="1">
      <alignment vertical="center" wrapText="1"/>
    </xf>
    <xf numFmtId="0" fontId="0" fillId="0" borderId="0" xfId="0" applyBorder="1" applyAlignment="1">
      <alignment/>
    </xf>
    <xf numFmtId="2" fontId="88" fillId="0" borderId="20" xfId="0" applyNumberFormat="1" applyFont="1" applyBorder="1" applyAlignment="1">
      <alignment vertical="center" wrapText="1"/>
    </xf>
    <xf numFmtId="0" fontId="2" fillId="0" borderId="20" xfId="0" applyNumberFormat="1" applyFont="1" applyFill="1" applyBorder="1" applyAlignment="1" applyProtection="1">
      <alignment horizontal="center" vertical="center"/>
      <protection hidden="1"/>
    </xf>
    <xf numFmtId="170" fontId="2" fillId="0" borderId="20" xfId="0" applyNumberFormat="1" applyFont="1" applyFill="1" applyBorder="1" applyAlignment="1" applyProtection="1">
      <alignment horizontal="center" vertical="center"/>
      <protection hidden="1"/>
    </xf>
    <xf numFmtId="170" fontId="2" fillId="0" borderId="20" xfId="0" applyNumberFormat="1" applyFont="1" applyFill="1" applyBorder="1" applyAlignment="1" applyProtection="1">
      <alignment horizontal="center" vertical="center" wrapText="1"/>
      <protection hidden="1"/>
    </xf>
    <xf numFmtId="170" fontId="2" fillId="0" borderId="25" xfId="0" applyNumberFormat="1" applyFont="1" applyFill="1" applyBorder="1" applyAlignment="1" applyProtection="1">
      <alignment horizontal="center" vertical="center"/>
      <protection hidden="1"/>
    </xf>
    <xf numFmtId="2" fontId="10" fillId="0" borderId="26" xfId="0" applyNumberFormat="1" applyFont="1" applyBorder="1" applyAlignment="1" applyProtection="1">
      <alignment horizontal="right" vertical="center" wrapText="1"/>
      <protection/>
    </xf>
    <xf numFmtId="0" fontId="10" fillId="0" borderId="26" xfId="0"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0" fontId="2" fillId="0" borderId="11" xfId="0" applyFont="1" applyBorder="1" applyAlignment="1" applyProtection="1">
      <alignment vertical="center" wrapText="1"/>
      <protection hidden="1"/>
    </xf>
    <xf numFmtId="0" fontId="2" fillId="0" borderId="44" xfId="0" applyFont="1" applyBorder="1" applyAlignment="1" applyProtection="1">
      <alignment vertical="center" wrapText="1"/>
      <protection hidden="1"/>
    </xf>
    <xf numFmtId="0" fontId="11" fillId="0" borderId="45" xfId="0" applyFont="1" applyBorder="1" applyAlignment="1" applyProtection="1">
      <alignment vertical="center" wrapText="1"/>
      <protection hidden="1"/>
    </xf>
    <xf numFmtId="0" fontId="11" fillId="0" borderId="46" xfId="0" applyFont="1" applyBorder="1" applyAlignment="1" applyProtection="1">
      <alignment vertical="center" wrapText="1"/>
      <protection hidden="1"/>
    </xf>
    <xf numFmtId="0" fontId="2" fillId="0" borderId="20" xfId="0" applyFont="1" applyBorder="1" applyAlignment="1" applyProtection="1">
      <alignment horizontal="center" vertical="center" wrapText="1"/>
      <protection hidden="1"/>
    </xf>
    <xf numFmtId="0" fontId="11" fillId="0" borderId="0" xfId="44" applyFont="1" applyFill="1" applyAlignment="1" applyProtection="1">
      <alignment vertical="center"/>
      <protection hidden="1"/>
    </xf>
    <xf numFmtId="0" fontId="2" fillId="0" borderId="46" xfId="0" applyFont="1" applyBorder="1" applyAlignment="1" applyProtection="1">
      <alignment horizontal="center" vertical="center" wrapText="1"/>
      <protection hidden="1"/>
    </xf>
    <xf numFmtId="0" fontId="11" fillId="0" borderId="22" xfId="0" applyFont="1" applyBorder="1" applyAlignment="1" applyProtection="1">
      <alignment vertical="center" wrapText="1"/>
      <protection hidden="1"/>
    </xf>
    <xf numFmtId="0" fontId="11" fillId="0" borderId="20" xfId="0" applyFont="1" applyBorder="1" applyAlignment="1" applyProtection="1">
      <alignment vertical="center" wrapText="1"/>
      <protection hidden="1"/>
    </xf>
    <xf numFmtId="0" fontId="11" fillId="0" borderId="22" xfId="44" applyFont="1" applyBorder="1" applyAlignment="1" applyProtection="1">
      <alignment vertical="center" wrapText="1"/>
      <protection hidden="1"/>
    </xf>
    <xf numFmtId="0" fontId="11" fillId="0" borderId="20" xfId="44" applyFont="1" applyBorder="1" applyAlignment="1" applyProtection="1">
      <alignment vertical="center" wrapText="1"/>
      <protection hidden="1"/>
    </xf>
    <xf numFmtId="49" fontId="9" fillId="0" borderId="47" xfId="0" applyNumberFormat="1" applyFont="1" applyBorder="1" applyAlignment="1" applyProtection="1">
      <alignment horizontal="center" vertical="top" wrapText="1"/>
      <protection hidden="1" locked="0"/>
    </xf>
    <xf numFmtId="49" fontId="9" fillId="0" borderId="48" xfId="0" applyNumberFormat="1" applyFont="1" applyBorder="1" applyAlignment="1" applyProtection="1">
      <alignment horizontal="center" vertical="top" wrapText="1"/>
      <protection hidden="1" locked="0"/>
    </xf>
    <xf numFmtId="49" fontId="9" fillId="0" borderId="49" xfId="0" applyNumberFormat="1" applyFont="1" applyBorder="1" applyAlignment="1" applyProtection="1">
      <alignment horizontal="center" vertical="top" wrapText="1"/>
      <protection hidden="1" locked="0"/>
    </xf>
    <xf numFmtId="49" fontId="9" fillId="0" borderId="50" xfId="0" applyNumberFormat="1" applyFont="1" applyBorder="1" applyAlignment="1" applyProtection="1">
      <alignment horizontal="center" vertical="top" wrapText="1"/>
      <protection hidden="1" locked="0"/>
    </xf>
    <xf numFmtId="49" fontId="9" fillId="0" borderId="51" xfId="0" applyNumberFormat="1" applyFont="1" applyBorder="1" applyAlignment="1" applyProtection="1">
      <alignment horizontal="center" vertical="top" wrapText="1"/>
      <protection hidden="1" locked="0"/>
    </xf>
    <xf numFmtId="0" fontId="0" fillId="0" borderId="0" xfId="0" applyAlignment="1" applyProtection="1">
      <alignment horizontal="center"/>
      <protection hidden="1" locked="0"/>
    </xf>
    <xf numFmtId="0" fontId="2" fillId="0" borderId="11" xfId="0" applyFont="1" applyBorder="1" applyAlignment="1" applyProtection="1">
      <alignment horizontal="justify" vertical="center" wrapText="1"/>
      <protection hidden="1"/>
    </xf>
    <xf numFmtId="0" fontId="2" fillId="0" borderId="44" xfId="0" applyFont="1" applyBorder="1" applyAlignment="1" applyProtection="1">
      <alignment horizontal="justify" vertical="center" wrapText="1"/>
      <protection hidden="1"/>
    </xf>
    <xf numFmtId="0" fontId="2" fillId="0" borderId="52" xfId="0" applyFont="1" applyBorder="1" applyAlignment="1" applyProtection="1">
      <alignment horizontal="center" vertical="center" wrapText="1"/>
      <protection hidden="1"/>
    </xf>
    <xf numFmtId="0" fontId="2" fillId="0" borderId="53"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0" fillId="0" borderId="19" xfId="0" applyBorder="1" applyAlignment="1" applyProtection="1">
      <alignment horizontal="center"/>
      <protection hidden="1"/>
    </xf>
    <xf numFmtId="0" fontId="2" fillId="0" borderId="11" xfId="0" applyFont="1" applyBorder="1" applyAlignment="1" applyProtection="1">
      <alignment horizontal="left" vertical="top" wrapText="1"/>
      <protection hidden="1"/>
    </xf>
    <xf numFmtId="0" fontId="5" fillId="0" borderId="0" xfId="0" applyFont="1" applyAlignment="1">
      <alignment horizontal="justify" vertical="justify" wrapText="1"/>
    </xf>
    <xf numFmtId="0" fontId="11" fillId="0" borderId="54" xfId="0" applyFont="1" applyBorder="1" applyAlignment="1" applyProtection="1">
      <alignment vertical="center" wrapText="1"/>
      <protection hidden="1"/>
    </xf>
    <xf numFmtId="0" fontId="11" fillId="0" borderId="55" xfId="0" applyFont="1" applyBorder="1" applyAlignment="1" applyProtection="1">
      <alignment vertical="center" wrapText="1"/>
      <protection hidden="1"/>
    </xf>
    <xf numFmtId="0" fontId="11" fillId="0" borderId="0" xfId="44" applyFont="1" applyAlignment="1" applyProtection="1">
      <alignment vertical="center" wrapText="1"/>
      <protection hidden="1"/>
    </xf>
    <xf numFmtId="0" fontId="2" fillId="34" borderId="56" xfId="0" applyFont="1" applyFill="1" applyBorder="1" applyAlignment="1" applyProtection="1">
      <alignment horizontal="left" vertical="top" wrapText="1"/>
      <protection hidden="1"/>
    </xf>
    <xf numFmtId="0" fontId="2" fillId="34" borderId="57" xfId="0" applyFont="1" applyFill="1" applyBorder="1" applyAlignment="1" applyProtection="1">
      <alignment horizontal="left" vertical="top" wrapText="1"/>
      <protection hidden="1"/>
    </xf>
    <xf numFmtId="0" fontId="4" fillId="0" borderId="32" xfId="0" applyFont="1" applyFill="1" applyBorder="1" applyAlignment="1">
      <alignment horizontal="center" vertical="top" wrapText="1"/>
    </xf>
    <xf numFmtId="0" fontId="4" fillId="0" borderId="31" xfId="0" applyFont="1" applyFill="1" applyBorder="1" applyAlignment="1">
      <alignment horizontal="center" vertical="top" wrapText="1"/>
    </xf>
    <xf numFmtId="0" fontId="8" fillId="0" borderId="32" xfId="0" applyFont="1" applyBorder="1" applyAlignment="1" applyProtection="1">
      <alignment horizontal="center" wrapText="1"/>
      <protection hidden="1"/>
    </xf>
    <xf numFmtId="0" fontId="8" fillId="0" borderId="30" xfId="0" applyFont="1" applyBorder="1" applyAlignment="1" applyProtection="1">
      <alignment horizontal="center" wrapText="1"/>
      <protection hidden="1"/>
    </xf>
    <xf numFmtId="0" fontId="8" fillId="0" borderId="31" xfId="0" applyFont="1" applyBorder="1" applyAlignment="1" applyProtection="1">
      <alignment horizontal="center" wrapText="1"/>
      <protection hidden="1"/>
    </xf>
    <xf numFmtId="0" fontId="9" fillId="0" borderId="10" xfId="0" applyFont="1" applyBorder="1" applyAlignment="1" applyProtection="1">
      <alignment horizontal="center" vertical="top" wrapText="1"/>
      <protection hidden="1" locked="0"/>
    </xf>
    <xf numFmtId="0" fontId="9" fillId="0" borderId="41" xfId="0" applyFont="1" applyBorder="1" applyAlignment="1" applyProtection="1">
      <alignment horizontal="center" vertical="top" wrapText="1"/>
      <protection hidden="1" locked="0"/>
    </xf>
    <xf numFmtId="0" fontId="9" fillId="0" borderId="58" xfId="0" applyFont="1" applyBorder="1" applyAlignment="1" applyProtection="1">
      <alignment horizontal="center" vertical="top" wrapText="1"/>
      <protection hidden="1" locked="0"/>
    </xf>
    <xf numFmtId="0" fontId="9" fillId="0" borderId="59" xfId="0" applyFont="1" applyBorder="1" applyAlignment="1" applyProtection="1">
      <alignment horizontal="center" vertical="top" wrapText="1"/>
      <protection hidden="1" locked="0"/>
    </xf>
    <xf numFmtId="0" fontId="10" fillId="0" borderId="24" xfId="0" applyFont="1" applyBorder="1" applyAlignment="1" applyProtection="1">
      <alignment horizontal="center" vertical="top" wrapText="1"/>
      <protection hidden="1" locked="0"/>
    </xf>
    <xf numFmtId="0" fontId="10" fillId="0" borderId="0" xfId="0" applyFont="1" applyBorder="1" applyAlignment="1" applyProtection="1">
      <alignment horizontal="center" vertical="top" wrapText="1"/>
      <protection hidden="1" locked="0"/>
    </xf>
    <xf numFmtId="0" fontId="10" fillId="0" borderId="40" xfId="0" applyFont="1" applyBorder="1" applyAlignment="1" applyProtection="1">
      <alignment horizontal="center" vertical="top" wrapText="1"/>
      <protection hidden="1" locked="0"/>
    </xf>
    <xf numFmtId="0" fontId="10" fillId="0" borderId="60" xfId="0" applyFont="1" applyBorder="1" applyAlignment="1" applyProtection="1">
      <alignment horizontal="center" vertical="top" wrapText="1"/>
      <protection hidden="1" locked="0"/>
    </xf>
    <xf numFmtId="0" fontId="10" fillId="0" borderId="61" xfId="0" applyFont="1" applyBorder="1" applyAlignment="1" applyProtection="1">
      <alignment horizontal="center" vertical="top" wrapText="1"/>
      <protection hidden="1" locked="0"/>
    </xf>
    <xf numFmtId="0" fontId="10" fillId="0" borderId="62" xfId="0" applyFont="1" applyBorder="1" applyAlignment="1" applyProtection="1">
      <alignment horizontal="center" vertical="top" wrapText="1"/>
      <protection hidden="1" locked="0"/>
    </xf>
    <xf numFmtId="0" fontId="2" fillId="0" borderId="63" xfId="0" applyFont="1" applyBorder="1" applyAlignment="1" applyProtection="1">
      <alignment horizontal="left" vertical="top" wrapText="1"/>
      <protection hidden="1" locked="0"/>
    </xf>
    <xf numFmtId="0" fontId="88" fillId="0" borderId="43" xfId="0" applyFont="1" applyBorder="1" applyAlignment="1">
      <alignment horizontal="left" vertical="top" wrapText="1"/>
    </xf>
    <xf numFmtId="0" fontId="20" fillId="0" borderId="42" xfId="0" applyFont="1" applyBorder="1" applyAlignment="1" applyProtection="1">
      <alignment horizontal="left" vertical="top" wrapText="1"/>
      <protection hidden="1" locked="0"/>
    </xf>
    <xf numFmtId="0" fontId="88" fillId="0" borderId="64" xfId="0" applyFont="1" applyBorder="1" applyAlignment="1">
      <alignment horizontal="left" vertical="top" wrapText="1"/>
    </xf>
    <xf numFmtId="0" fontId="88" fillId="0" borderId="65" xfId="0" applyFont="1" applyBorder="1" applyAlignment="1">
      <alignment horizontal="left" vertical="top" wrapText="1"/>
    </xf>
    <xf numFmtId="0" fontId="2" fillId="0" borderId="55" xfId="0" applyFont="1" applyBorder="1" applyAlignment="1" applyProtection="1">
      <alignment horizontal="center" vertical="center" wrapText="1"/>
      <protection hidden="1"/>
    </xf>
    <xf numFmtId="0" fontId="11" fillId="0" borderId="66" xfId="44" applyFont="1" applyFill="1" applyBorder="1" applyAlignment="1" applyProtection="1">
      <alignment vertical="center" wrapText="1"/>
      <protection hidden="1"/>
    </xf>
    <xf numFmtId="0" fontId="11" fillId="0" borderId="22" xfId="44" applyFont="1" applyFill="1" applyBorder="1" applyAlignment="1" applyProtection="1">
      <alignment vertical="center" wrapText="1"/>
      <protection hidden="1"/>
    </xf>
    <xf numFmtId="0" fontId="11" fillId="0" borderId="66" xfId="0" applyFont="1" applyBorder="1" applyAlignment="1" applyProtection="1">
      <alignment vertical="center" wrapText="1"/>
      <protection hidden="1"/>
    </xf>
    <xf numFmtId="0" fontId="11" fillId="0" borderId="67" xfId="44" applyFont="1" applyFill="1" applyBorder="1" applyAlignment="1" applyProtection="1">
      <alignment vertical="center" wrapText="1"/>
      <protection hidden="1"/>
    </xf>
    <xf numFmtId="0" fontId="11" fillId="0" borderId="45" xfId="44" applyFont="1" applyFill="1" applyBorder="1" applyAlignment="1" applyProtection="1">
      <alignment vertical="center" wrapText="1"/>
      <protection hidden="1"/>
    </xf>
    <xf numFmtId="0" fontId="88" fillId="37" borderId="26" xfId="0" applyFont="1" applyFill="1" applyBorder="1" applyAlignment="1">
      <alignment horizontal="left" vertical="center"/>
    </xf>
    <xf numFmtId="0" fontId="88" fillId="37" borderId="39" xfId="0" applyFont="1" applyFill="1" applyBorder="1" applyAlignment="1">
      <alignment horizontal="left" vertical="center"/>
    </xf>
    <xf numFmtId="0" fontId="88" fillId="37" borderId="22" xfId="0" applyFont="1" applyFill="1" applyBorder="1" applyAlignment="1">
      <alignment horizontal="left" vertical="center"/>
    </xf>
    <xf numFmtId="0" fontId="84" fillId="0" borderId="26" xfId="0" applyFont="1" applyBorder="1" applyAlignment="1">
      <alignment horizontal="center" vertical="center"/>
    </xf>
    <xf numFmtId="0" fontId="84" fillId="0" borderId="22" xfId="0" applyFont="1" applyBorder="1" applyAlignment="1">
      <alignment horizontal="center" vertical="center"/>
    </xf>
    <xf numFmtId="0" fontId="85" fillId="0" borderId="26" xfId="0" applyFont="1" applyBorder="1" applyAlignment="1">
      <alignment horizontal="center"/>
    </xf>
    <xf numFmtId="0" fontId="85" fillId="0" borderId="22" xfId="0" applyFont="1" applyBorder="1" applyAlignment="1">
      <alignment horizontal="center"/>
    </xf>
    <xf numFmtId="0" fontId="10" fillId="0" borderId="26" xfId="0" applyFont="1" applyBorder="1" applyAlignment="1" applyProtection="1">
      <alignment horizontal="center" vertical="center" wrapText="1"/>
      <protection hidden="1" locked="0"/>
    </xf>
    <xf numFmtId="0" fontId="10" fillId="0" borderId="22" xfId="0" applyFont="1" applyBorder="1" applyAlignment="1" applyProtection="1">
      <alignment horizontal="center" vertical="center" wrapText="1"/>
      <protection hidden="1" locked="0"/>
    </xf>
    <xf numFmtId="0" fontId="10" fillId="0" borderId="42" xfId="0" applyFont="1" applyBorder="1" applyAlignment="1" applyProtection="1">
      <alignment horizontal="center" vertical="center" wrapText="1"/>
      <protection hidden="1"/>
    </xf>
    <xf numFmtId="0" fontId="10" fillId="0" borderId="43" xfId="0" applyFont="1" applyBorder="1" applyAlignment="1" applyProtection="1">
      <alignment horizontal="center" vertical="center" wrapText="1"/>
      <protection hidden="1"/>
    </xf>
    <xf numFmtId="0" fontId="10" fillId="0" borderId="60" xfId="0" applyFont="1" applyBorder="1" applyAlignment="1" applyProtection="1">
      <alignment horizontal="center" vertical="center" wrapText="1"/>
      <protection hidden="1"/>
    </xf>
    <xf numFmtId="0" fontId="10" fillId="0" borderId="59" xfId="0" applyFont="1" applyBorder="1" applyAlignment="1" applyProtection="1">
      <alignment horizontal="center" vertical="center" wrapText="1"/>
      <protection hidden="1"/>
    </xf>
    <xf numFmtId="0" fontId="5" fillId="38" borderId="42" xfId="0" applyFont="1" applyFill="1" applyBorder="1" applyAlignment="1" applyProtection="1">
      <alignment horizontal="left" vertical="center" wrapText="1"/>
      <protection hidden="1"/>
    </xf>
    <xf numFmtId="0" fontId="5" fillId="38" borderId="64" xfId="0" applyFont="1" applyFill="1" applyBorder="1" applyAlignment="1" applyProtection="1">
      <alignment horizontal="left" vertical="center" wrapText="1"/>
      <protection hidden="1"/>
    </xf>
    <xf numFmtId="0" fontId="5" fillId="38" borderId="43" xfId="0" applyFont="1" applyFill="1" applyBorder="1" applyAlignment="1" applyProtection="1">
      <alignment horizontal="left" vertical="center" wrapText="1"/>
      <protection hidden="1"/>
    </xf>
    <xf numFmtId="0" fontId="5" fillId="38" borderId="60" xfId="0" applyFont="1" applyFill="1" applyBorder="1" applyAlignment="1" applyProtection="1">
      <alignment horizontal="left" vertical="center" wrapText="1"/>
      <protection hidden="1"/>
    </xf>
    <xf numFmtId="0" fontId="5" fillId="38" borderId="61" xfId="0" applyFont="1" applyFill="1" applyBorder="1" applyAlignment="1" applyProtection="1">
      <alignment horizontal="left" vertical="center" wrapText="1"/>
      <protection hidden="1"/>
    </xf>
    <xf numFmtId="0" fontId="5" fillId="38" borderId="59" xfId="0" applyFont="1" applyFill="1" applyBorder="1" applyAlignment="1" applyProtection="1">
      <alignment horizontal="left" vertical="center" wrapText="1"/>
      <protection hidden="1"/>
    </xf>
    <xf numFmtId="0" fontId="10" fillId="0" borderId="21" xfId="0" applyFont="1" applyBorder="1" applyAlignment="1" applyProtection="1">
      <alignment horizontal="center" vertical="center" wrapText="1"/>
      <protection hidden="1"/>
    </xf>
    <xf numFmtId="0" fontId="10" fillId="0" borderId="25" xfId="0" applyFont="1" applyBorder="1" applyAlignment="1" applyProtection="1">
      <alignment horizontal="center" vertical="center" wrapText="1"/>
      <protection hidden="1"/>
    </xf>
    <xf numFmtId="0" fontId="10" fillId="0" borderId="21" xfId="0" applyFont="1" applyBorder="1" applyAlignment="1" applyProtection="1">
      <alignment horizontal="left" vertical="center" wrapText="1"/>
      <protection hidden="1"/>
    </xf>
    <xf numFmtId="0" fontId="10" fillId="0" borderId="25" xfId="0" applyFont="1" applyBorder="1" applyAlignment="1" applyProtection="1">
      <alignment horizontal="left" vertical="center" wrapText="1"/>
      <protection hidden="1"/>
    </xf>
    <xf numFmtId="0" fontId="10" fillId="0" borderId="20" xfId="0" applyFont="1" applyBorder="1" applyAlignment="1" applyProtection="1">
      <alignment vertical="center" wrapText="1"/>
      <protection hidden="1"/>
    </xf>
    <xf numFmtId="0" fontId="10" fillId="0" borderId="20" xfId="0" applyFont="1" applyBorder="1" applyAlignment="1" applyProtection="1">
      <alignment horizontal="center" vertical="center" wrapText="1"/>
      <protection hidden="1"/>
    </xf>
    <xf numFmtId="0" fontId="20" fillId="0" borderId="20" xfId="0" applyFont="1" applyBorder="1" applyAlignment="1" applyProtection="1">
      <alignment vertical="center" wrapText="1"/>
      <protection hidden="1"/>
    </xf>
    <xf numFmtId="0" fontId="5" fillId="38" borderId="42" xfId="0" applyFont="1" applyFill="1" applyBorder="1" applyAlignment="1" applyProtection="1">
      <alignment vertical="center" wrapText="1"/>
      <protection hidden="1"/>
    </xf>
    <xf numFmtId="0" fontId="5" fillId="38" borderId="64" xfId="0" applyFont="1" applyFill="1" applyBorder="1" applyAlignment="1" applyProtection="1">
      <alignment vertical="center" wrapText="1"/>
      <protection hidden="1"/>
    </xf>
    <xf numFmtId="0" fontId="5" fillId="38" borderId="43" xfId="0" applyFont="1" applyFill="1" applyBorder="1" applyAlignment="1" applyProtection="1">
      <alignment vertical="center" wrapText="1"/>
      <protection hidden="1"/>
    </xf>
    <xf numFmtId="0" fontId="5" fillId="38" borderId="60" xfId="0" applyFont="1" applyFill="1" applyBorder="1" applyAlignment="1" applyProtection="1">
      <alignment vertical="center" wrapText="1"/>
      <protection hidden="1"/>
    </xf>
    <xf numFmtId="0" fontId="5" fillId="38" borderId="61" xfId="0" applyFont="1" applyFill="1" applyBorder="1" applyAlignment="1" applyProtection="1">
      <alignment vertical="center" wrapText="1"/>
      <protection hidden="1"/>
    </xf>
    <xf numFmtId="0" fontId="5" fillId="38" borderId="59" xfId="0" applyFont="1" applyFill="1" applyBorder="1" applyAlignment="1" applyProtection="1">
      <alignment vertical="center" wrapText="1"/>
      <protection hidden="1"/>
    </xf>
    <xf numFmtId="0" fontId="12" fillId="0" borderId="0" xfId="44" applyAlignment="1" applyProtection="1">
      <alignment horizontal="center"/>
      <protection hidden="1"/>
    </xf>
    <xf numFmtId="0" fontId="12" fillId="0" borderId="0" xfId="44" applyAlignment="1" applyProtection="1">
      <alignment/>
      <protection/>
    </xf>
    <xf numFmtId="0" fontId="87" fillId="0" borderId="20" xfId="0" applyFont="1" applyBorder="1" applyAlignment="1">
      <alignment horizontal="center" vertical="center" textRotation="90" wrapText="1"/>
    </xf>
    <xf numFmtId="0" fontId="87" fillId="0" borderId="20" xfId="0" applyFont="1" applyBorder="1" applyAlignment="1">
      <alignment horizontal="center" vertical="center" textRotation="90"/>
    </xf>
    <xf numFmtId="0" fontId="89" fillId="0" borderId="20" xfId="0" applyFont="1" applyBorder="1" applyAlignment="1">
      <alignment horizontal="center" vertical="center"/>
    </xf>
    <xf numFmtId="0" fontId="83" fillId="0" borderId="0" xfId="0" applyFont="1" applyAlignment="1">
      <alignment horizontal="center" vertical="center" wrapText="1"/>
    </xf>
    <xf numFmtId="2" fontId="88" fillId="0" borderId="26" xfId="0" applyNumberFormat="1" applyFont="1" applyBorder="1" applyAlignment="1">
      <alignment horizontal="left" vertical="center" wrapText="1"/>
    </xf>
    <xf numFmtId="2" fontId="88" fillId="0" borderId="39" xfId="0" applyNumberFormat="1" applyFont="1" applyBorder="1" applyAlignment="1">
      <alignment horizontal="left" vertical="center" wrapText="1"/>
    </xf>
    <xf numFmtId="2" fontId="88" fillId="0" borderId="22" xfId="0" applyNumberFormat="1" applyFont="1" applyBorder="1" applyAlignment="1">
      <alignment horizontal="left" vertical="center" wrapText="1"/>
    </xf>
    <xf numFmtId="0" fontId="10" fillId="0" borderId="42" xfId="0" applyFont="1" applyBorder="1" applyAlignment="1" applyProtection="1">
      <alignment horizontal="left" vertical="center" wrapText="1"/>
      <protection hidden="1"/>
    </xf>
    <xf numFmtId="0" fontId="10" fillId="0" borderId="43" xfId="0" applyFont="1" applyBorder="1" applyAlignment="1" applyProtection="1">
      <alignment horizontal="left" vertical="center" wrapText="1"/>
      <protection hidden="1"/>
    </xf>
    <xf numFmtId="0" fontId="10" fillId="0" borderId="60" xfId="0" applyFont="1" applyBorder="1" applyAlignment="1" applyProtection="1">
      <alignment horizontal="left" vertical="center" wrapText="1"/>
      <protection hidden="1"/>
    </xf>
    <xf numFmtId="0" fontId="10" fillId="0" borderId="59" xfId="0" applyFont="1" applyBorder="1" applyAlignment="1" applyProtection="1">
      <alignment horizontal="left" vertical="center" wrapText="1"/>
      <protection hidden="1"/>
    </xf>
    <xf numFmtId="0" fontId="10" fillId="0" borderId="20" xfId="0" applyFont="1" applyBorder="1" applyAlignment="1" applyProtection="1">
      <alignment vertical="center"/>
      <protection hidden="1"/>
    </xf>
    <xf numFmtId="0" fontId="84" fillId="0" borderId="42" xfId="0" applyFont="1" applyBorder="1" applyAlignment="1">
      <alignment vertical="top"/>
    </xf>
    <xf numFmtId="0" fontId="84" fillId="0" borderId="43" xfId="0" applyFont="1" applyBorder="1" applyAlignment="1">
      <alignment vertical="top"/>
    </xf>
    <xf numFmtId="0" fontId="84" fillId="0" borderId="24" xfId="0" applyFont="1" applyBorder="1" applyAlignment="1">
      <alignment vertical="top"/>
    </xf>
    <xf numFmtId="0" fontId="84" fillId="0" borderId="41" xfId="0" applyFont="1" applyBorder="1" applyAlignment="1">
      <alignment vertical="top"/>
    </xf>
    <xf numFmtId="0" fontId="84" fillId="0" borderId="60" xfId="0" applyFont="1" applyBorder="1" applyAlignment="1">
      <alignment vertical="top"/>
    </xf>
    <xf numFmtId="0" fontId="84" fillId="0" borderId="59" xfId="0" applyFont="1" applyBorder="1" applyAlignment="1">
      <alignment vertical="top"/>
    </xf>
    <xf numFmtId="0" fontId="10" fillId="0" borderId="26" xfId="0" applyFont="1" applyBorder="1" applyAlignment="1" applyProtection="1">
      <alignment horizontal="left" vertical="center" wrapText="1"/>
      <protection hidden="1"/>
    </xf>
    <xf numFmtId="0" fontId="10" fillId="0" borderId="22" xfId="0" applyFont="1" applyBorder="1" applyAlignment="1" applyProtection="1">
      <alignment horizontal="left" vertical="center" wrapText="1"/>
      <protection hidden="1"/>
    </xf>
    <xf numFmtId="0" fontId="20" fillId="0" borderId="26" xfId="0" applyFont="1" applyBorder="1" applyAlignment="1" applyProtection="1">
      <alignment horizontal="left" vertical="center" wrapText="1"/>
      <protection hidden="1"/>
    </xf>
    <xf numFmtId="0" fontId="20" fillId="0" borderId="39" xfId="0" applyFont="1" applyBorder="1" applyAlignment="1" applyProtection="1">
      <alignment horizontal="left" vertical="center" wrapText="1"/>
      <protection hidden="1"/>
    </xf>
    <xf numFmtId="0" fontId="20" fillId="0" borderId="22" xfId="0" applyFont="1" applyBorder="1" applyAlignment="1" applyProtection="1">
      <alignment horizontal="left" vertical="center" wrapText="1"/>
      <protection hidden="1"/>
    </xf>
    <xf numFmtId="0" fontId="10" fillId="0" borderId="64" xfId="0" applyFont="1" applyBorder="1" applyAlignment="1" applyProtection="1">
      <alignment horizontal="left" wrapText="1"/>
      <protection hidden="1"/>
    </xf>
    <xf numFmtId="0" fontId="0" fillId="0" borderId="0" xfId="0" applyAlignment="1">
      <alignment/>
    </xf>
    <xf numFmtId="0" fontId="5" fillId="0" borderId="0" xfId="0" applyFont="1" applyAlignment="1">
      <alignment horizontal="center" vertical="center" wrapText="1"/>
    </xf>
    <xf numFmtId="0" fontId="9" fillId="0" borderId="61" xfId="0" applyFont="1" applyBorder="1" applyAlignment="1" applyProtection="1">
      <alignment horizontal="left" vertical="center"/>
      <protection hidden="1"/>
    </xf>
    <xf numFmtId="0" fontId="17" fillId="0" borderId="61" xfId="44" applyFont="1" applyBorder="1" applyAlignment="1" applyProtection="1">
      <alignment horizontal="center" vertical="center"/>
      <protection hidden="1"/>
    </xf>
    <xf numFmtId="0" fontId="90" fillId="34" borderId="39" xfId="0" applyFont="1" applyFill="1" applyBorder="1" applyAlignment="1" applyProtection="1">
      <alignment horizontal="center" vertical="center" wrapText="1"/>
      <protection hidden="1"/>
    </xf>
    <xf numFmtId="0" fontId="90" fillId="34" borderId="22" xfId="0" applyFont="1" applyFill="1" applyBorder="1" applyAlignment="1" applyProtection="1">
      <alignment horizontal="center" vertical="center" wrapText="1"/>
      <protection hidden="1"/>
    </xf>
    <xf numFmtId="0" fontId="2" fillId="0" borderId="20" xfId="0" applyNumberFormat="1" applyFont="1" applyFill="1" applyBorder="1" applyAlignment="1" applyProtection="1">
      <alignment horizontal="center" vertical="center" wrapText="1"/>
      <protection hidden="1" locked="0"/>
    </xf>
    <xf numFmtId="0" fontId="9" fillId="0" borderId="0" xfId="0" applyFont="1" applyBorder="1" applyAlignment="1" applyProtection="1">
      <alignment horizontal="left" vertical="center"/>
      <protection hidden="1"/>
    </xf>
    <xf numFmtId="169" fontId="9" fillId="0" borderId="24" xfId="0" applyNumberFormat="1" applyFont="1" applyBorder="1" applyAlignment="1" applyProtection="1">
      <alignment horizontal="center" vertical="center" wrapText="1"/>
      <protection hidden="1"/>
    </xf>
    <xf numFmtId="169" fontId="9" fillId="0" borderId="0" xfId="0" applyNumberFormat="1" applyFont="1" applyBorder="1" applyAlignment="1" applyProtection="1">
      <alignment horizontal="center" vertical="center" wrapText="1"/>
      <protection hidden="1"/>
    </xf>
    <xf numFmtId="40" fontId="9" fillId="0" borderId="24" xfId="0" applyNumberFormat="1" applyFont="1" applyBorder="1" applyAlignment="1" applyProtection="1">
      <alignment horizontal="center" vertical="center" wrapText="1"/>
      <protection hidden="1"/>
    </xf>
    <xf numFmtId="40" fontId="9" fillId="0" borderId="0" xfId="0" applyNumberFormat="1" applyFont="1" applyBorder="1" applyAlignment="1" applyProtection="1">
      <alignment horizontal="center" vertical="center" wrapText="1"/>
      <protection hidden="1"/>
    </xf>
    <xf numFmtId="40" fontId="9" fillId="0" borderId="41" xfId="0" applyNumberFormat="1" applyFont="1" applyBorder="1" applyAlignment="1" applyProtection="1">
      <alignment horizontal="center" vertical="center" wrapText="1"/>
      <protection hidden="1"/>
    </xf>
    <xf numFmtId="0" fontId="2" fillId="0" borderId="26" xfId="0" applyFont="1" applyBorder="1" applyAlignment="1" applyProtection="1">
      <alignment horizontal="left" vertical="center" wrapText="1"/>
      <protection hidden="1"/>
    </xf>
    <xf numFmtId="0" fontId="2" fillId="0" borderId="39" xfId="0" applyFont="1" applyBorder="1" applyAlignment="1" applyProtection="1">
      <alignment horizontal="left" vertical="center" wrapText="1"/>
      <protection hidden="1"/>
    </xf>
    <xf numFmtId="0" fontId="2" fillId="0" borderId="22" xfId="0" applyFont="1" applyBorder="1" applyAlignment="1" applyProtection="1">
      <alignment horizontal="left" vertical="center" wrapText="1"/>
      <protection hidden="1"/>
    </xf>
    <xf numFmtId="40" fontId="2" fillId="0" borderId="61" xfId="0" applyNumberFormat="1" applyFont="1" applyFill="1" applyBorder="1" applyAlignment="1" applyProtection="1">
      <alignment horizontal="center" vertical="center" wrapText="1"/>
      <protection hidden="1"/>
    </xf>
    <xf numFmtId="40" fontId="2" fillId="0" borderId="59" xfId="0" applyNumberFormat="1" applyFont="1" applyFill="1" applyBorder="1" applyAlignment="1" applyProtection="1">
      <alignment horizontal="center" vertical="center" wrapText="1"/>
      <protection hidden="1"/>
    </xf>
    <xf numFmtId="0" fontId="5" fillId="0" borderId="0" xfId="0" applyFont="1" applyAlignment="1">
      <alignment horizontal="center" wrapText="1"/>
    </xf>
    <xf numFmtId="0" fontId="0" fillId="0" borderId="0" xfId="0" applyAlignment="1">
      <alignment horizontal="center"/>
    </xf>
    <xf numFmtId="40" fontId="9" fillId="0" borderId="60" xfId="0" applyNumberFormat="1" applyFont="1" applyBorder="1" applyAlignment="1" applyProtection="1">
      <alignment horizontal="center" vertical="center" wrapText="1"/>
      <protection hidden="1"/>
    </xf>
    <xf numFmtId="40" fontId="9" fillId="0" borderId="61" xfId="0" applyNumberFormat="1" applyFont="1" applyBorder="1" applyAlignment="1" applyProtection="1">
      <alignment horizontal="center" vertical="center" wrapText="1"/>
      <protection hidden="1"/>
    </xf>
    <xf numFmtId="40" fontId="9" fillId="0" borderId="59" xfId="0" applyNumberFormat="1" applyFont="1" applyBorder="1" applyAlignment="1" applyProtection="1">
      <alignment horizontal="center" vertical="center" wrapText="1"/>
      <protection hidden="1"/>
    </xf>
    <xf numFmtId="169" fontId="9" fillId="0" borderId="60" xfId="0" applyNumberFormat="1" applyFont="1" applyBorder="1" applyAlignment="1" applyProtection="1">
      <alignment horizontal="center" vertical="center" wrapText="1"/>
      <protection hidden="1"/>
    </xf>
    <xf numFmtId="0" fontId="0" fillId="0" borderId="61" xfId="0" applyBorder="1" applyAlignment="1">
      <alignment horizontal="center" vertical="center" wrapText="1"/>
    </xf>
    <xf numFmtId="0" fontId="9" fillId="0" borderId="26" xfId="0" applyFon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169" fontId="9" fillId="0" borderId="42" xfId="0" applyNumberFormat="1" applyFont="1" applyBorder="1" applyAlignment="1" applyProtection="1">
      <alignment horizontal="center" vertical="center" wrapText="1"/>
      <protection hidden="1"/>
    </xf>
    <xf numFmtId="169" fontId="9" fillId="0" borderId="64" xfId="0" applyNumberFormat="1" applyFont="1" applyBorder="1" applyAlignment="1" applyProtection="1">
      <alignment horizontal="center" vertical="center" wrapText="1"/>
      <protection hidden="1"/>
    </xf>
    <xf numFmtId="40" fontId="9" fillId="0" borderId="42" xfId="0" applyNumberFormat="1" applyFont="1" applyBorder="1" applyAlignment="1" applyProtection="1">
      <alignment horizontal="center" vertical="center" wrapText="1"/>
      <protection hidden="1"/>
    </xf>
    <xf numFmtId="40" fontId="9" fillId="0" borderId="64" xfId="0" applyNumberFormat="1" applyFont="1" applyBorder="1" applyAlignment="1" applyProtection="1">
      <alignment horizontal="center" vertical="center" wrapText="1"/>
      <protection hidden="1"/>
    </xf>
    <xf numFmtId="40" fontId="9" fillId="0" borderId="43" xfId="0" applyNumberFormat="1" applyFont="1" applyBorder="1" applyAlignment="1" applyProtection="1">
      <alignment horizontal="center" vertical="center" wrapText="1"/>
      <protection hidden="1"/>
    </xf>
    <xf numFmtId="0" fontId="0" fillId="0" borderId="64" xfId="0" applyBorder="1" applyAlignment="1">
      <alignment horizontal="center" vertical="center" wrapText="1"/>
    </xf>
    <xf numFmtId="0" fontId="0" fillId="0" borderId="43" xfId="0" applyBorder="1" applyAlignment="1">
      <alignment horizontal="center" vertical="center" wrapText="1"/>
    </xf>
    <xf numFmtId="0" fontId="91" fillId="0" borderId="20" xfId="0" applyFont="1" applyBorder="1" applyAlignment="1">
      <alignment horizontal="center" vertical="center"/>
    </xf>
    <xf numFmtId="0" fontId="2" fillId="34" borderId="39" xfId="0" applyFont="1" applyFill="1" applyBorder="1" applyAlignment="1" applyProtection="1">
      <alignment horizontal="center" vertical="center" wrapText="1"/>
      <protection hidden="1"/>
    </xf>
    <xf numFmtId="0" fontId="10" fillId="0" borderId="26" xfId="0" applyFont="1" applyBorder="1" applyAlignment="1" applyProtection="1">
      <alignment horizontal="center" vertical="center" wrapText="1"/>
      <protection hidden="1"/>
    </xf>
    <xf numFmtId="0" fontId="10" fillId="0" borderId="39"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64" xfId="0" applyFont="1" applyBorder="1" applyAlignment="1" applyProtection="1">
      <alignment horizontal="center" vertical="center" wrapText="1"/>
      <protection hidden="1"/>
    </xf>
    <xf numFmtId="0" fontId="10" fillId="0" borderId="61" xfId="0" applyFont="1" applyBorder="1" applyAlignment="1" applyProtection="1">
      <alignment horizontal="center" vertical="center" wrapText="1"/>
      <protection hidden="1"/>
    </xf>
    <xf numFmtId="0" fontId="21" fillId="0" borderId="26" xfId="0" applyFont="1" applyBorder="1" applyAlignment="1" applyProtection="1">
      <alignment horizontal="center" vertical="center" wrapText="1"/>
      <protection hidden="1"/>
    </xf>
    <xf numFmtId="0" fontId="21" fillId="0" borderId="39"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wrapText="1"/>
      <protection hidden="1"/>
    </xf>
    <xf numFmtId="0" fontId="2" fillId="0" borderId="20" xfId="0" applyFont="1" applyBorder="1" applyAlignment="1" applyProtection="1">
      <alignment vertical="top" wrapText="1"/>
      <protection hidden="1"/>
    </xf>
    <xf numFmtId="169" fontId="9" fillId="0" borderId="41" xfId="0" applyNumberFormat="1" applyFont="1" applyBorder="1" applyAlignment="1" applyProtection="1">
      <alignment horizontal="center" vertical="center" wrapText="1"/>
      <protection hidden="1"/>
    </xf>
    <xf numFmtId="169" fontId="9" fillId="0" borderId="59" xfId="0" applyNumberFormat="1" applyFont="1" applyBorder="1" applyAlignment="1" applyProtection="1">
      <alignment horizontal="center" vertical="center" wrapText="1"/>
      <protection hidden="1"/>
    </xf>
    <xf numFmtId="2" fontId="10" fillId="0" borderId="21" xfId="0" applyNumberFormat="1" applyFont="1" applyBorder="1" applyAlignment="1" applyProtection="1">
      <alignment horizontal="center" vertical="center" wrapText="1"/>
      <protection hidden="1"/>
    </xf>
    <xf numFmtId="2" fontId="10" fillId="0" borderId="25" xfId="0" applyNumberFormat="1" applyFont="1" applyBorder="1" applyAlignment="1" applyProtection="1">
      <alignment horizontal="center" vertical="center" wrapText="1"/>
      <protection hidden="1"/>
    </xf>
    <xf numFmtId="0" fontId="92" fillId="9" borderId="61" xfId="0" applyFont="1" applyFill="1" applyBorder="1" applyAlignment="1" applyProtection="1">
      <alignment horizontal="center"/>
      <protection hidden="1"/>
    </xf>
    <xf numFmtId="0" fontId="9" fillId="9" borderId="61" xfId="0" applyFont="1" applyFill="1" applyBorder="1" applyAlignment="1" applyProtection="1">
      <alignment horizontal="center"/>
      <protection hidden="1"/>
    </xf>
    <xf numFmtId="0" fontId="9" fillId="0" borderId="42"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wrapText="1"/>
      <protection hidden="1"/>
    </xf>
    <xf numFmtId="0" fontId="9" fillId="0" borderId="60" xfId="0" applyFont="1" applyBorder="1" applyAlignment="1" applyProtection="1">
      <alignment horizontal="center" vertical="center" wrapText="1"/>
      <protection hidden="1"/>
    </xf>
    <xf numFmtId="0" fontId="9" fillId="0" borderId="59" xfId="0" applyFont="1" applyBorder="1" applyAlignment="1" applyProtection="1">
      <alignment horizontal="center" vertical="center" wrapText="1"/>
      <protection hidden="1"/>
    </xf>
    <xf numFmtId="0" fontId="84" fillId="0" borderId="24" xfId="0" applyFont="1" applyBorder="1" applyAlignment="1">
      <alignment horizontal="center" vertical="top"/>
    </xf>
    <xf numFmtId="0" fontId="84" fillId="0" borderId="41" xfId="0" applyFont="1" applyBorder="1" applyAlignment="1">
      <alignment horizontal="center" vertical="top"/>
    </xf>
    <xf numFmtId="0" fontId="84" fillId="0" borderId="60" xfId="0" applyFont="1" applyBorder="1" applyAlignment="1">
      <alignment horizontal="center" vertical="top"/>
    </xf>
    <xf numFmtId="0" fontId="84" fillId="0" borderId="59" xfId="0" applyFont="1" applyBorder="1" applyAlignment="1">
      <alignment horizontal="center" vertical="top"/>
    </xf>
    <xf numFmtId="0" fontId="83" fillId="0" borderId="61" xfId="0" applyFont="1" applyBorder="1" applyAlignment="1">
      <alignment horizontal="center" vertical="center" wrapText="1"/>
    </xf>
    <xf numFmtId="0" fontId="83" fillId="0" borderId="59" xfId="0" applyFont="1" applyBorder="1" applyAlignment="1">
      <alignment horizontal="center" vertical="center" wrapText="1"/>
    </xf>
    <xf numFmtId="0" fontId="89" fillId="0" borderId="26" xfId="0" applyFont="1" applyBorder="1" applyAlignment="1">
      <alignment horizontal="center" vertical="center"/>
    </xf>
    <xf numFmtId="0" fontId="89" fillId="0" borderId="39" xfId="0" applyFont="1" applyBorder="1" applyAlignment="1">
      <alignment horizontal="center" vertical="center"/>
    </xf>
    <xf numFmtId="0" fontId="89" fillId="0" borderId="22" xfId="0" applyFont="1" applyBorder="1" applyAlignment="1">
      <alignment horizontal="center" vertical="center"/>
    </xf>
    <xf numFmtId="0" fontId="9" fillId="0" borderId="26" xfId="0" applyFont="1" applyBorder="1" applyAlignment="1" applyProtection="1">
      <alignment horizontal="left" vertical="center" wrapText="1"/>
      <protection hidden="1"/>
    </xf>
    <xf numFmtId="0" fontId="9" fillId="0" borderId="22" xfId="0" applyFont="1" applyBorder="1" applyAlignment="1" applyProtection="1">
      <alignment horizontal="left" vertical="center" wrapText="1"/>
      <protection hidden="1"/>
    </xf>
    <xf numFmtId="0" fontId="87" fillId="0" borderId="42" xfId="0" applyFont="1" applyBorder="1" applyAlignment="1">
      <alignment horizontal="center" vertical="center" textRotation="90" wrapText="1"/>
    </xf>
    <xf numFmtId="0" fontId="87" fillId="0" borderId="43" xfId="0" applyFont="1" applyBorder="1" applyAlignment="1">
      <alignment horizontal="center" vertical="center" textRotation="90" wrapText="1"/>
    </xf>
    <xf numFmtId="0" fontId="87" fillId="0" borderId="24" xfId="0" applyFont="1" applyBorder="1" applyAlignment="1">
      <alignment horizontal="center" vertical="center" textRotation="90" wrapText="1"/>
    </xf>
    <xf numFmtId="0" fontId="87" fillId="0" borderId="41" xfId="0" applyFont="1" applyBorder="1" applyAlignment="1">
      <alignment horizontal="center" vertical="center" textRotation="90" wrapText="1"/>
    </xf>
    <xf numFmtId="0" fontId="87" fillId="0" borderId="60" xfId="0" applyFont="1" applyBorder="1" applyAlignment="1">
      <alignment horizontal="center" vertical="center" textRotation="90" wrapText="1"/>
    </xf>
    <xf numFmtId="0" fontId="87" fillId="0" borderId="59" xfId="0" applyFont="1" applyBorder="1" applyAlignment="1">
      <alignment horizontal="center" vertical="center" textRotation="90" wrapText="1"/>
    </xf>
    <xf numFmtId="0" fontId="2" fillId="34" borderId="26" xfId="0" applyFont="1" applyFill="1" applyBorder="1" applyAlignment="1" applyProtection="1">
      <alignment horizontal="justify" vertical="center" wrapText="1"/>
      <protection hidden="1"/>
    </xf>
    <xf numFmtId="0" fontId="2" fillId="34" borderId="39" xfId="0" applyFont="1" applyFill="1" applyBorder="1" applyAlignment="1" applyProtection="1">
      <alignment horizontal="justify" vertical="center" wrapText="1"/>
      <protection hidden="1"/>
    </xf>
    <xf numFmtId="0" fontId="2" fillId="0" borderId="61" xfId="0" applyFont="1" applyBorder="1" applyAlignment="1" applyProtection="1">
      <alignment horizontal="left"/>
      <protection hidden="1"/>
    </xf>
    <xf numFmtId="0" fontId="5" fillId="0" borderId="64" xfId="0" applyFont="1" applyBorder="1" applyAlignment="1">
      <alignment horizontal="left" vertical="justify" wrapText="1"/>
    </xf>
    <xf numFmtId="0" fontId="7" fillId="0" borderId="0" xfId="0" applyFont="1" applyAlignment="1">
      <alignment horizontal="center" wrapText="1"/>
    </xf>
    <xf numFmtId="0" fontId="5" fillId="0" borderId="39" xfId="0" applyFont="1" applyBorder="1" applyAlignment="1" applyProtection="1">
      <alignment horizontal="center" vertical="center" wrapText="1"/>
      <protection hidden="1" locked="0"/>
    </xf>
    <xf numFmtId="0" fontId="5" fillId="0" borderId="22" xfId="0" applyFont="1" applyBorder="1" applyAlignment="1" applyProtection="1">
      <alignment horizontal="center" vertical="center" wrapText="1"/>
      <protection hidden="1" locked="0"/>
    </xf>
    <xf numFmtId="0" fontId="11" fillId="0" borderId="64" xfId="0" applyFont="1" applyBorder="1" applyAlignment="1" applyProtection="1">
      <alignment horizontal="left" vertical="top" wrapText="1"/>
      <protection hidden="1"/>
    </xf>
    <xf numFmtId="0" fontId="11" fillId="0" borderId="64" xfId="0" applyFont="1" applyBorder="1" applyAlignment="1" applyProtection="1">
      <alignment horizontal="left" vertical="top"/>
      <protection hidden="1"/>
    </xf>
    <xf numFmtId="0" fontId="26" fillId="33" borderId="29" xfId="0" applyFont="1" applyFill="1" applyBorder="1" applyAlignment="1" applyProtection="1">
      <alignment horizontal="center" vertical="center" wrapText="1"/>
      <protection hidden="1"/>
    </xf>
    <xf numFmtId="0" fontId="26" fillId="33" borderId="68" xfId="0" applyFont="1" applyFill="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22" xfId="0" applyFont="1" applyBorder="1" applyAlignment="1" applyProtection="1">
      <alignment horizontal="center" vertical="center" wrapText="1"/>
      <protection hidden="1"/>
    </xf>
    <xf numFmtId="0" fontId="11" fillId="0" borderId="64" xfId="0" applyFont="1" applyBorder="1" applyAlignment="1" applyProtection="1">
      <alignment horizontal="center" vertical="top" wrapText="1"/>
      <protection hidden="1"/>
    </xf>
    <xf numFmtId="0" fontId="9" fillId="0" borderId="21"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64" xfId="0" applyFont="1" applyBorder="1" applyAlignment="1" applyProtection="1">
      <alignment horizontal="center" vertical="center" wrapText="1"/>
      <protection hidden="1"/>
    </xf>
    <xf numFmtId="0" fontId="9" fillId="0" borderId="61" xfId="0" applyFont="1" applyBorder="1" applyAlignment="1" applyProtection="1">
      <alignment horizontal="center" vertical="center" wrapText="1"/>
      <protection hidden="1"/>
    </xf>
    <xf numFmtId="0" fontId="2" fillId="0" borderId="26" xfId="0" applyFont="1" applyBorder="1" applyAlignment="1" applyProtection="1">
      <alignment vertical="center" wrapText="1"/>
      <protection hidden="1"/>
    </xf>
    <xf numFmtId="0" fontId="2" fillId="0" borderId="39" xfId="0" applyFont="1" applyBorder="1" applyAlignment="1" applyProtection="1">
      <alignment vertical="center" wrapText="1"/>
      <protection hidden="1"/>
    </xf>
    <xf numFmtId="0" fontId="2" fillId="0" borderId="22" xfId="0" applyFont="1" applyBorder="1" applyAlignment="1" applyProtection="1">
      <alignment vertical="center" wrapText="1"/>
      <protection hidden="1"/>
    </xf>
    <xf numFmtId="40" fontId="2" fillId="0" borderId="26" xfId="0" applyNumberFormat="1" applyFont="1" applyBorder="1" applyAlignment="1" applyProtection="1">
      <alignment horizontal="center" vertical="center" wrapText="1"/>
      <protection hidden="1"/>
    </xf>
    <xf numFmtId="164" fontId="2" fillId="0" borderId="39" xfId="0" applyNumberFormat="1" applyFont="1" applyBorder="1" applyAlignment="1" applyProtection="1">
      <alignment horizontal="center" vertical="center" wrapText="1"/>
      <protection hidden="1"/>
    </xf>
    <xf numFmtId="164" fontId="2" fillId="0" borderId="22" xfId="0" applyNumberFormat="1" applyFont="1" applyBorder="1" applyAlignment="1" applyProtection="1">
      <alignment horizontal="center" vertical="center" wrapText="1"/>
      <protection hidden="1"/>
    </xf>
    <xf numFmtId="169" fontId="9" fillId="0" borderId="43" xfId="0" applyNumberFormat="1" applyFont="1" applyBorder="1" applyAlignment="1" applyProtection="1">
      <alignment horizontal="center" vertical="center" wrapText="1"/>
      <protection hidden="1"/>
    </xf>
    <xf numFmtId="0" fontId="5" fillId="0" borderId="39" xfId="0" applyFont="1" applyFill="1" applyBorder="1" applyAlignment="1" applyProtection="1">
      <alignment horizontal="center" vertical="center" wrapText="1"/>
      <protection hidden="1" locked="0"/>
    </xf>
    <xf numFmtId="0" fontId="5" fillId="0" borderId="22" xfId="0" applyFont="1" applyFill="1" applyBorder="1" applyAlignment="1" applyProtection="1">
      <alignment horizontal="center" vertical="center" wrapText="1"/>
      <protection hidden="1" locked="0"/>
    </xf>
    <xf numFmtId="0" fontId="9" fillId="0" borderId="21"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wrapText="1"/>
      <protection hidden="1"/>
    </xf>
    <xf numFmtId="0" fontId="0" fillId="0" borderId="21" xfId="0" applyFill="1" applyBorder="1" applyAlignment="1" applyProtection="1">
      <alignment horizontal="center" vertical="center" wrapText="1"/>
      <protection/>
    </xf>
    <xf numFmtId="0" fontId="0" fillId="0" borderId="25" xfId="0" applyFill="1" applyBorder="1" applyAlignment="1">
      <alignment vertical="center" wrapText="1"/>
    </xf>
    <xf numFmtId="0" fontId="10" fillId="0" borderId="21" xfId="0" applyFont="1" applyFill="1" applyBorder="1" applyAlignment="1" applyProtection="1">
      <alignment horizontal="left" vertical="center" wrapText="1"/>
      <protection/>
    </xf>
    <xf numFmtId="0" fontId="0" fillId="0" borderId="25" xfId="0" applyBorder="1" applyAlignment="1">
      <alignment/>
    </xf>
    <xf numFmtId="0" fontId="0" fillId="0" borderId="23" xfId="0" applyFill="1" applyBorder="1" applyAlignment="1">
      <alignment vertical="center"/>
    </xf>
    <xf numFmtId="0" fontId="0" fillId="0" borderId="25" xfId="0" applyFill="1" applyBorder="1" applyAlignment="1">
      <alignment vertical="center"/>
    </xf>
    <xf numFmtId="0" fontId="0" fillId="0" borderId="23" xfId="0" applyFill="1" applyBorder="1" applyAlignment="1">
      <alignment vertical="center" wrapText="1"/>
    </xf>
    <xf numFmtId="0" fontId="2" fillId="0" borderId="26" xfId="0" applyFont="1" applyFill="1" applyBorder="1" applyAlignment="1">
      <alignment horizontal="left" vertical="center"/>
    </xf>
    <xf numFmtId="0" fontId="2" fillId="0" borderId="39" xfId="0" applyFont="1" applyFill="1" applyBorder="1" applyAlignment="1">
      <alignment horizontal="left" vertical="center"/>
    </xf>
    <xf numFmtId="0" fontId="2" fillId="0" borderId="22" xfId="0" applyFont="1" applyFill="1" applyBorder="1" applyAlignment="1">
      <alignment horizontal="left" vertical="center"/>
    </xf>
    <xf numFmtId="0" fontId="0" fillId="0" borderId="23" xfId="0" applyFill="1" applyBorder="1" applyAlignment="1" applyProtection="1">
      <alignment horizontal="center" vertical="center" wrapText="1"/>
      <protection/>
    </xf>
    <xf numFmtId="0" fontId="20" fillId="9" borderId="33" xfId="0" applyFont="1" applyFill="1" applyBorder="1" applyAlignment="1" applyProtection="1">
      <alignment horizontal="center" vertical="center" wrapText="1"/>
      <protection/>
    </xf>
    <xf numFmtId="0" fontId="20" fillId="9" borderId="69" xfId="0" applyFont="1" applyFill="1" applyBorder="1" applyAlignment="1" applyProtection="1">
      <alignment horizontal="center" vertical="center" wrapText="1"/>
      <protection/>
    </xf>
    <xf numFmtId="0" fontId="20" fillId="9" borderId="34" xfId="0" applyFont="1" applyFill="1" applyBorder="1" applyAlignment="1" applyProtection="1">
      <alignment horizontal="center" vertical="center" wrapText="1"/>
      <protection/>
    </xf>
    <xf numFmtId="0" fontId="20" fillId="9" borderId="70" xfId="0" applyFont="1" applyFill="1" applyBorder="1" applyAlignment="1" applyProtection="1">
      <alignment horizontal="center" vertical="center" wrapText="1"/>
      <protection/>
    </xf>
    <xf numFmtId="0" fontId="20" fillId="9" borderId="38" xfId="0" applyFont="1" applyFill="1" applyBorder="1" applyAlignment="1" applyProtection="1">
      <alignment horizontal="center" vertical="center" wrapText="1"/>
      <protection/>
    </xf>
    <xf numFmtId="0" fontId="20" fillId="9" borderId="71"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20" fillId="9" borderId="72" xfId="0" applyFont="1" applyFill="1" applyBorder="1" applyAlignment="1" applyProtection="1">
      <alignment horizontal="center" vertical="center" wrapText="1"/>
      <protection/>
    </xf>
    <xf numFmtId="0" fontId="20" fillId="9" borderId="24" xfId="0" applyFont="1" applyFill="1" applyBorder="1" applyAlignment="1" applyProtection="1">
      <alignment horizontal="center" vertical="center" wrapText="1"/>
      <protection/>
    </xf>
    <xf numFmtId="0" fontId="20" fillId="9" borderId="73" xfId="0" applyFont="1" applyFill="1" applyBorder="1" applyAlignment="1" applyProtection="1">
      <alignment horizontal="center" vertical="center" wrapText="1"/>
      <protection/>
    </xf>
    <xf numFmtId="0" fontId="12" fillId="0" borderId="0" xfId="44" applyAlignment="1" applyProtection="1">
      <alignment horizontal="center"/>
      <protection/>
    </xf>
    <xf numFmtId="0" fontId="2" fillId="39" borderId="26" xfId="0" applyFont="1" applyFill="1" applyBorder="1" applyAlignment="1">
      <alignment horizontal="left" vertical="center"/>
    </xf>
    <xf numFmtId="0" fontId="2" fillId="39" borderId="39" xfId="0" applyFont="1" applyFill="1" applyBorder="1" applyAlignment="1">
      <alignment horizontal="left" vertical="center"/>
    </xf>
    <xf numFmtId="0" fontId="2" fillId="39" borderId="22" xfId="0" applyFont="1" applyFill="1" applyBorder="1" applyAlignment="1">
      <alignment horizontal="left" vertical="center"/>
    </xf>
    <xf numFmtId="0" fontId="2" fillId="0" borderId="21"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top"/>
      <protection/>
    </xf>
    <xf numFmtId="0" fontId="2" fillId="0" borderId="25" xfId="0" applyFont="1" applyFill="1" applyBorder="1" applyAlignment="1" applyProtection="1">
      <alignment horizontal="center" vertical="top"/>
      <protection/>
    </xf>
    <xf numFmtId="0" fontId="2" fillId="0" borderId="21" xfId="0" applyFont="1" applyFill="1" applyBorder="1" applyAlignment="1" applyProtection="1">
      <alignment horizontal="center" vertical="top" wrapText="1"/>
      <protection/>
    </xf>
    <xf numFmtId="0" fontId="2" fillId="0" borderId="25" xfId="0" applyFont="1" applyFill="1" applyBorder="1" applyAlignment="1" applyProtection="1">
      <alignment horizontal="center" vertical="top"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48">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lor indexed="10"/>
      </font>
    </dxf>
    <dxf>
      <font>
        <b/>
        <i val="0"/>
        <color indexed="10"/>
      </font>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43"/>
        </patternFill>
      </fill>
    </dxf>
    <dxf>
      <fill>
        <patternFill>
          <bgColor rgb="FFFFFF00"/>
        </patternFill>
      </fill>
    </dxf>
    <dxf>
      <font>
        <b/>
        <i val="0"/>
        <strike val="0"/>
        <color indexed="10"/>
      </font>
      <fill>
        <patternFill patternType="none">
          <bgColor indexed="65"/>
        </patternFill>
      </fill>
    </dxf>
    <dxf>
      <font>
        <b/>
        <i val="0"/>
        <strike val="0"/>
        <color indexed="10"/>
      </font>
      <fill>
        <patternFill patternType="none">
          <bgColor indexed="65"/>
        </patternFill>
      </fill>
    </dxf>
    <dxf>
      <fill>
        <patternFill>
          <bgColor indexed="13"/>
        </patternFill>
      </fill>
    </dxf>
    <dxf>
      <fill>
        <patternFill>
          <bgColor indexed="13"/>
        </patternFill>
      </fill>
    </dxf>
    <dxf>
      <font>
        <b val="0"/>
        <i val="0"/>
        <color rgb="FFFF0000"/>
      </font>
      <fill>
        <patternFill>
          <bgColor rgb="FFFFFF00"/>
        </patternFill>
      </fill>
    </dxf>
    <dxf>
      <font>
        <color rgb="FFFF0000"/>
      </font>
      <fill>
        <patternFill>
          <bgColor rgb="FFFFFF00"/>
        </patternFill>
      </fill>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strike val="0"/>
      </font>
    </dxf>
    <dxf>
      <fill>
        <patternFill patternType="none">
          <bgColor indexed="65"/>
        </patternFill>
      </fill>
    </dxf>
    <dxf>
      <font>
        <u val="single"/>
        <strike val="0"/>
      </font>
      <border/>
    </dxf>
    <dxf>
      <font>
        <color rgb="FFFF0000"/>
      </font>
      <fill>
        <patternFill>
          <bgColor rgb="FFFFFF00"/>
        </patternFill>
      </fill>
      <border/>
    </dxf>
    <dxf>
      <font>
        <b/>
        <i val="0"/>
        <strike val="0"/>
        <color rgb="FFFF0000"/>
      </font>
      <fill>
        <patternFill patternType="none">
          <bgColor indexed="65"/>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0</xdr:row>
      <xdr:rowOff>0</xdr:rowOff>
    </xdr:from>
    <xdr:to>
      <xdr:col>14</xdr:col>
      <xdr:colOff>714375</xdr:colOff>
      <xdr:row>31</xdr:row>
      <xdr:rowOff>161925</xdr:rowOff>
    </xdr:to>
    <xdr:sp>
      <xdr:nvSpPr>
        <xdr:cNvPr id="1" name="pole tekstowe 1"/>
        <xdr:cNvSpPr txBox="1">
          <a:spLocks noChangeArrowheads="1"/>
        </xdr:cNvSpPr>
      </xdr:nvSpPr>
      <xdr:spPr>
        <a:xfrm>
          <a:off x="9744075" y="0"/>
          <a:ext cx="5467350" cy="6810375"/>
        </a:xfrm>
        <a:prstGeom prst="rect">
          <a:avLst/>
        </a:prstGeom>
        <a:solidFill>
          <a:srgbClr val="FCD5B5"/>
        </a:solidFill>
        <a:ln w="9525" cmpd="sng">
          <a:solidFill>
            <a:srgbClr val="BCBCBC"/>
          </a:solidFill>
          <a:headEnd type="none"/>
          <a:tailEnd type="none"/>
        </a:ln>
      </xdr:spPr>
      <xdr:txBody>
        <a:bodyPr vertOverflow="clip" wrap="square"/>
        <a:p>
          <a:pPr algn="just">
            <a:defRPr/>
          </a:pPr>
          <a:r>
            <a:rPr lang="en-US" cap="none" sz="1100" b="0" i="0" u="none" baseline="0">
              <a:solidFill>
                <a:srgbClr val="000000"/>
              </a:solidFill>
              <a:latin typeface="Arial"/>
              <a:ea typeface="Arial"/>
              <a:cs typeface="Arial"/>
            </a:rPr>
            <a:t>Formularz</a:t>
          </a:r>
          <a:r>
            <a:rPr lang="en-US" cap="none" sz="1100" b="0" i="0" u="none" baseline="0">
              <a:solidFill>
                <a:srgbClr val="000000"/>
              </a:solidFill>
              <a:latin typeface="Arial"/>
              <a:ea typeface="Arial"/>
              <a:cs typeface="Arial"/>
            </a:rPr>
            <a:t> ten został sporządzony </a:t>
          </a:r>
          <a:r>
            <a:rPr lang="en-US" cap="none" sz="1100" b="0" i="0" u="none" baseline="0">
              <a:solidFill>
                <a:srgbClr val="000000"/>
              </a:solidFill>
              <a:latin typeface="Arial"/>
              <a:ea typeface="Arial"/>
              <a:cs typeface="Arial"/>
            </a:rPr>
            <a:t>na podstawie aktywnych formularzy opłatowych stworzonych przez Urząd Marszałkowski Województwa Mazowieckiego w Warszawie </a:t>
          </a:r>
          <a:r>
            <a:rPr lang="en-US" cap="none" sz="1100" b="0" i="0" u="none" baseline="0">
              <a:solidFill>
                <a:srgbClr val="000000"/>
              </a:solidFill>
              <a:latin typeface="Arial"/>
              <a:ea typeface="Arial"/>
              <a:cs typeface="Arial"/>
            </a:rPr>
            <a:t>w celu ułatwienia podmiotom rozliczenia się z tytułu opłat za korzystanie 
ze środowiska zgodnie z przepisami Prawa ochrony środowiska. Jest on przygotowany na podstawie  Rozporządzenia Ministra Środowiska z dnia 27 lutego 2014 roku </a:t>
          </a:r>
          <a:r>
            <a:rPr lang="en-US" cap="none" sz="1100" b="0" i="1" u="none" baseline="0">
              <a:solidFill>
                <a:srgbClr val="000000"/>
              </a:solidFill>
              <a:latin typeface="Arial"/>
              <a:ea typeface="Arial"/>
              <a:cs typeface="Arial"/>
            </a:rPr>
            <a:t>w sprawie wzorów wykazów zawierających informacje i dane o zakresie korzystania 
ze środowiska oraz o wysokości należnych opłat </a:t>
          </a:r>
          <a:r>
            <a:rPr lang="en-US" cap="none" sz="1100" b="1" i="0" u="none" baseline="0">
              <a:solidFill>
                <a:srgbClr val="000000"/>
              </a:solidFill>
              <a:latin typeface="Arial"/>
              <a:ea typeface="Arial"/>
              <a:cs typeface="Arial"/>
            </a:rPr>
            <a:t>(Dz. U. z 2014 r., poz. 274)</a:t>
          </a:r>
          <a:r>
            <a:rPr lang="en-US" cap="none" sz="1100" b="0" i="0" u="none" baseline="0">
              <a:solidFill>
                <a:srgbClr val="000000"/>
              </a:solidFill>
              <a:latin typeface="Arial"/>
              <a:ea typeface="Arial"/>
              <a:cs typeface="Arial"/>
            </a:rPr>
            <a:t> oraz obwieszczenie Ministra Środowiska z dnia 
11 sierpnia 2014 roku </a:t>
          </a:r>
          <a:r>
            <a:rPr lang="en-US" cap="none" sz="1100" b="0" i="1" u="none" baseline="0">
              <a:solidFill>
                <a:srgbClr val="000000"/>
              </a:solidFill>
              <a:latin typeface="Arial"/>
              <a:ea typeface="Arial"/>
              <a:cs typeface="Arial"/>
            </a:rPr>
            <a:t>w sprawie wysokości stawek opłat 
za korzystanie ze środowiska na rok 2015 </a:t>
          </a:r>
          <a:r>
            <a:rPr lang="en-US" cap="none" sz="1100" b="1" i="0" u="none" baseline="0">
              <a:solidFill>
                <a:srgbClr val="000000"/>
              </a:solidFill>
              <a:latin typeface="Arial"/>
              <a:ea typeface="Arial"/>
              <a:cs typeface="Arial"/>
            </a:rPr>
            <a:t>(M. P. z 2014 r., 
poz. 790)</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Obecnie kalkulator</a:t>
          </a:r>
          <a:r>
            <a:rPr lang="en-US" cap="none" sz="1100" b="0" i="0" u="none" baseline="0">
              <a:solidFill>
                <a:srgbClr val="000000"/>
              </a:solidFill>
              <a:latin typeface="Arial"/>
              <a:ea typeface="Arial"/>
              <a:cs typeface="Arial"/>
            </a:rPr>
            <a:t> umożliwia wyliczenie opłat za korzystanie 
ze środowiska za: przeładunek benzyn silnikowych, kotłownie 
o nominalnej mocy cieplnej do 5 MW, dla których nie jest wymagane pozwolenie na wprowadzanie gazów lub pyłów do powietrza, silniki spalinowe.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 celu prawidłowego uzupełnienia formularza należy:
</a:t>
          </a:r>
          <a:r>
            <a:rPr lang="en-US" cap="none" sz="1100" b="0" i="0" u="none" baseline="0">
              <a:solidFill>
                <a:srgbClr val="000000"/>
              </a:solidFill>
              <a:latin typeface="Arial"/>
              <a:ea typeface="Arial"/>
              <a:cs typeface="Arial"/>
            </a:rPr>
            <a:t>- uzupełnić dane dotyczące podmiotu korzystającego 
ze środowiska;
</a:t>
          </a:r>
          <a:r>
            <a:rPr lang="en-US" cap="none" sz="1100" b="0" i="0" u="none" baseline="0">
              <a:solidFill>
                <a:srgbClr val="000000"/>
              </a:solidFill>
              <a:latin typeface="Arial"/>
              <a:ea typeface="Arial"/>
              <a:cs typeface="Arial"/>
            </a:rPr>
            <a:t>-   przejść do uzupełniania tabel poprzez kliknięcie na określony rodzaj korzystania ze środowiska (oznaczony kolorem niebieskim), bądź wybrania odpowiedniej zakładki: Kotłownie, Przeładunek benzyn, Transport.
</a:t>
          </a:r>
          <a:r>
            <a:rPr lang="en-US" cap="none" sz="1100" b="0" i="0" u="none" baseline="0">
              <a:solidFill>
                <a:srgbClr val="000000"/>
              </a:solidFill>
              <a:latin typeface="Arial"/>
              <a:ea typeface="Arial"/>
              <a:cs typeface="Arial"/>
            </a:rPr>
            <a:t>Wszystkie wyliczone dane z odpowiednich tabel zostaną automatycznie przeniesione do Załącznika Nr 1 - Zbiorczego zestawienia informacji o zakresie korzystania ze środowiska oraz 
o wysokości należnych opłat.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WAŻNE:   PAMIĘTAJ, ABY ZARÓWNO ZAŁĄCZNIK NR 1 JAK I KAŻDĄ TABELĘ PODPISAŁA OSOBA UPOWAŻNIONA DO REPREZNTOWANIA PODMIOTU. JEST TO WARUNEK KONIECZNY, ABY WYKAZ ZOSTAŁ SPORZĄDONY PRAWIDŁOWO.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 wypełnieniu wszystkich informacji należy wydrukować Załącznik Nr 1 oraz odpowiednie tabele, dotyczące tego rodzaju korzystania ze środowiska, za które rozlicza się podmiot.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133</xdr:row>
      <xdr:rowOff>171450</xdr:rowOff>
    </xdr:from>
    <xdr:to>
      <xdr:col>5</xdr:col>
      <xdr:colOff>1428750</xdr:colOff>
      <xdr:row>149</xdr:row>
      <xdr:rowOff>19050</xdr:rowOff>
    </xdr:to>
    <xdr:sp>
      <xdr:nvSpPr>
        <xdr:cNvPr id="1" name="pole tekstowe 10"/>
        <xdr:cNvSpPr txBox="1">
          <a:spLocks noChangeArrowheads="1"/>
        </xdr:cNvSpPr>
      </xdr:nvSpPr>
      <xdr:spPr>
        <a:xfrm>
          <a:off x="0" y="30175200"/>
          <a:ext cx="11010900" cy="2743200"/>
        </a:xfrm>
        <a:prstGeom prst="rect">
          <a:avLst/>
        </a:prstGeom>
        <a:solidFill>
          <a:srgbClr val="FCD5B5"/>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W</a:t>
          </a:r>
          <a:r>
            <a:rPr lang="en-US" cap="none" sz="1000" b="0" i="0" u="none" baseline="0">
              <a:solidFill>
                <a:srgbClr val="000000"/>
              </a:solidFill>
              <a:latin typeface="Arial"/>
              <a:ea typeface="Arial"/>
              <a:cs typeface="Arial"/>
            </a:rPr>
            <a:t> powyższej tabeli należy wypełnić tylko te pozycje, które dotyczą danego podmiotu korzystającego ze środowiska.</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EURO 1, EURO 2, EURO 3, EURO 4 i EURO 5 – oznaczają europejskie normy emisji spalin z silników pojazdów samochodowych (samochodów osobowych, samochodów ciężarowych i autobusów).
</a:t>
          </a:r>
          <a:r>
            <a:rPr lang="en-US" cap="none" sz="1100" b="0" i="0" u="none" baseline="0">
              <a:solidFill>
                <a:srgbClr val="000000"/>
              </a:solidFill>
              <a:latin typeface="Calibri"/>
              <a:ea typeface="Calibri"/>
              <a:cs typeface="Calibri"/>
            </a:rPr>
            <a:t>*** Etap I, etap II i etap IIIA – oznaczają europejskie normy emisji spalin z silników maszyn i urządzeń, pojazdów wolnobieżnych, ciągników rolniczych, pojazdów szynowych i jednostek pływających.
</a:t>
          </a:r>
          <a:r>
            <a:rPr lang="en-US" cap="none" sz="1000" b="0" i="0" u="none" baseline="0">
              <a:solidFill>
                <a:srgbClr val="000000"/>
              </a:solidFill>
              <a:latin typeface="Arial"/>
              <a:ea typeface="Arial"/>
              <a:cs typeface="Arial"/>
            </a:rPr>
            <a:t>10) Dotyczy także benzyny silnikowej z zawartością bioetanolu (BE) do 10% masy.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Zgodnie z Rozporządzeniem</a:t>
          </a:r>
          <a:r>
            <a:rPr lang="en-US" cap="none" sz="1100" b="0" i="0" u="none" baseline="0">
              <a:solidFill>
                <a:srgbClr val="000000"/>
              </a:solidFill>
              <a:latin typeface="Calibri"/>
              <a:ea typeface="Calibri"/>
              <a:cs typeface="Calibri"/>
            </a:rPr>
            <a:t> Ministra Środowiska z dnia 27 lutego 2014 roku, w sprawie wzorów wykazów zawierających informacje i dane o zakresie korzystania ze środowiska oraz o wysokości należnych opłat  (Dz. U. z 2014 r., poz. 274), z</a:t>
          </a:r>
          <a:r>
            <a:rPr lang="en-US" cap="none" sz="1100" b="0" i="0" u="none" baseline="0">
              <a:solidFill>
                <a:srgbClr val="000000"/>
              </a:solidFill>
              <a:latin typeface="Calibri"/>
              <a:ea typeface="Calibri"/>
              <a:cs typeface="Calibri"/>
            </a:rPr>
            <a:t>użycie paliwa wyrażone w jednostce objętości przelicza się na jednostkę masy uwzględniając, że gęstość :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benzyny silnikowej wynosi 0,755 kg/l;
</a:t>
          </a:r>
          <a:r>
            <a:rPr lang="en-US" cap="none" sz="1100" b="0" i="0" u="none" baseline="0">
              <a:solidFill>
                <a:srgbClr val="000000"/>
              </a:solidFill>
              <a:latin typeface="Calibri"/>
              <a:ea typeface="Calibri"/>
              <a:cs typeface="Calibri"/>
            </a:rPr>
            <a:t>*   gazu płynnego propanu-butanu wynosi 0,5 kg/l;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sprężonego gazu ziemnego wynosi 0,74 kg/m</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oleju napędowego wynosi 0,84 kg/l;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biodiesla wynosi 0,84 kg/l.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acfap00001\shares\Documents%20and%20Settings\msuc\Ustawienia%20lokalne\Temporary%20Internet%20Files\Content.Outlook\QJI5N4MW\FORMULARZ_MAZOWIECK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ącznik 1"/>
      <sheetName val="Przeładunek benzyn"/>
      <sheetName val="Kotłownia"/>
      <sheetName val="Transport"/>
      <sheetName val="Pobór wody"/>
      <sheetName val="Ścieki"/>
      <sheetName val="Wody opadowe"/>
      <sheetName val="Powiaty (stare dane)"/>
      <sheetName val="Dane do obliczeń"/>
      <sheetName val="Pozostałe tabele"/>
      <sheetName val="Arkusz1"/>
    </sheetNames>
    <sheetDataSet>
      <sheetData sheetId="8">
        <row r="13">
          <cell r="B13" t="str">
            <v>OSTROŁĘKA (miasto na prawach powiatu)</v>
          </cell>
        </row>
        <row r="14">
          <cell r="B14" t="str">
            <v>gm. miejska Ostrołęka</v>
          </cell>
        </row>
        <row r="15">
          <cell r="B15" t="str">
            <v>PŁOCK (miasto na prawach powiatu)</v>
          </cell>
        </row>
        <row r="16">
          <cell r="B16" t="str">
            <v>gm. miejska Płock</v>
          </cell>
        </row>
        <row r="17">
          <cell r="B17" t="str">
            <v>RADOM (miasto na prawach powiatu)</v>
          </cell>
        </row>
        <row r="18">
          <cell r="B18" t="str">
            <v>gm. miejska Radom</v>
          </cell>
        </row>
        <row r="19">
          <cell r="B19" t="str">
            <v>SIEDLCE (miasto na prawach powiatu)</v>
          </cell>
        </row>
        <row r="20">
          <cell r="B20" t="str">
            <v>gm. miejska Siedlce</v>
          </cell>
        </row>
        <row r="21">
          <cell r="B21" t="str">
            <v>WARSZAWA (miasto na prawach powiatu)</v>
          </cell>
        </row>
        <row r="22">
          <cell r="B22" t="str">
            <v>gm. miejska Warszawa</v>
          </cell>
        </row>
        <row r="23">
          <cell r="B23" t="str">
            <v>POWIAT BIAŁOBRZESKI</v>
          </cell>
        </row>
        <row r="24">
          <cell r="B24" t="str">
            <v>gm. wiejska Promna</v>
          </cell>
        </row>
        <row r="25">
          <cell r="B25" t="str">
            <v>gm. wiejska Radzanów</v>
          </cell>
        </row>
        <row r="26">
          <cell r="B26" t="str">
            <v>gm. wiejska Stara Błotnica</v>
          </cell>
        </row>
        <row r="27">
          <cell r="B27" t="str">
            <v>gm. wiejska Stromiec</v>
          </cell>
        </row>
        <row r="28">
          <cell r="B28" t="str">
            <v>gm. miejsko-wiejska Białobrzegi</v>
          </cell>
        </row>
        <row r="29">
          <cell r="B29" t="str">
            <v>gm. miejsko-wiejska Wyśmierzyce</v>
          </cell>
        </row>
        <row r="30">
          <cell r="B30" t="str">
            <v>POWIAT CIECHANOWSKI</v>
          </cell>
        </row>
        <row r="31">
          <cell r="B31" t="str">
            <v>gm. miejska Ciechanów</v>
          </cell>
        </row>
        <row r="32">
          <cell r="B32" t="str">
            <v>gm. wiejska Ciechanów</v>
          </cell>
        </row>
        <row r="33">
          <cell r="B33" t="str">
            <v>gm. wiejska Gołymin-Ośrodek</v>
          </cell>
        </row>
        <row r="34">
          <cell r="B34" t="str">
            <v>gm. wiejska Grudusk</v>
          </cell>
        </row>
        <row r="35">
          <cell r="B35" t="str">
            <v>gm. wiejska Ojrzeń</v>
          </cell>
        </row>
        <row r="36">
          <cell r="B36" t="str">
            <v>gm. wiejska Opinogóra Górna</v>
          </cell>
        </row>
        <row r="37">
          <cell r="B37" t="str">
            <v>gm. wiejska Regimin</v>
          </cell>
        </row>
        <row r="38">
          <cell r="B38" t="str">
            <v>gm. wiejska Sońsk</v>
          </cell>
        </row>
        <row r="39">
          <cell r="B39" t="str">
            <v>gm. miejsko-wiejska Glinojeck</v>
          </cell>
        </row>
        <row r="40">
          <cell r="B40" t="str">
            <v>POWIAT GARWOLIŃSKI</v>
          </cell>
        </row>
        <row r="41">
          <cell r="B41" t="str">
            <v>gm. miejska Garwolin</v>
          </cell>
        </row>
        <row r="42">
          <cell r="B42" t="str">
            <v>gm. miejska Łaskarzew</v>
          </cell>
        </row>
        <row r="43">
          <cell r="B43" t="str">
            <v>gm. wiejska Borowie</v>
          </cell>
        </row>
        <row r="44">
          <cell r="B44" t="str">
            <v>gm. wiejska Garwolin</v>
          </cell>
        </row>
        <row r="45">
          <cell r="B45" t="str">
            <v>gm. wiejska Górzno</v>
          </cell>
        </row>
        <row r="46">
          <cell r="B46" t="str">
            <v>gm. wiejska Łaskarzew</v>
          </cell>
        </row>
        <row r="47">
          <cell r="B47" t="str">
            <v>gm. wiejska Maciejowice</v>
          </cell>
        </row>
        <row r="48">
          <cell r="B48" t="str">
            <v>gm. wiejska Miastków Kościelny</v>
          </cell>
        </row>
        <row r="49">
          <cell r="B49" t="str">
            <v>gm. wiejska Parysów</v>
          </cell>
        </row>
        <row r="50">
          <cell r="B50" t="str">
            <v>gm. wiejska Sobolew</v>
          </cell>
        </row>
        <row r="51">
          <cell r="B51" t="str">
            <v>gm. wiejska Trojanów</v>
          </cell>
        </row>
        <row r="52">
          <cell r="B52" t="str">
            <v>gm. wiejska Wilga</v>
          </cell>
        </row>
        <row r="53">
          <cell r="B53" t="str">
            <v>gm. miejsko-wiejska Pilawa</v>
          </cell>
        </row>
        <row r="54">
          <cell r="B54" t="str">
            <v>gm. miejsko-wiejska Żelechów</v>
          </cell>
        </row>
        <row r="55">
          <cell r="B55" t="str">
            <v>POWIAT GOSTYNIŃSKI</v>
          </cell>
        </row>
        <row r="56">
          <cell r="B56" t="str">
            <v>gm. miejska Gostynin</v>
          </cell>
        </row>
        <row r="57">
          <cell r="B57" t="str">
            <v>gm. wiejska Gostynin</v>
          </cell>
        </row>
        <row r="58">
          <cell r="B58" t="str">
            <v>gm. wiejska Pacyna</v>
          </cell>
        </row>
        <row r="59">
          <cell r="B59" t="str">
            <v>gm. wiejska Sanniki</v>
          </cell>
        </row>
        <row r="60">
          <cell r="B60" t="str">
            <v>gm. wiejska Szczawin Kościelny</v>
          </cell>
        </row>
        <row r="61">
          <cell r="B61" t="str">
            <v>POWIAT GRODZISKI</v>
          </cell>
        </row>
        <row r="62">
          <cell r="B62" t="str">
            <v>gm. miejska Milanówek</v>
          </cell>
        </row>
        <row r="63">
          <cell r="B63" t="str">
            <v>gm. miejska Podkowa Leśna</v>
          </cell>
        </row>
        <row r="64">
          <cell r="B64" t="str">
            <v>gm. wiejska Baranów</v>
          </cell>
        </row>
        <row r="65">
          <cell r="B65" t="str">
            <v>gm. wiejska Jaktorów</v>
          </cell>
        </row>
        <row r="66">
          <cell r="B66" t="str">
            <v>gm. wiejska Żabia Wola</v>
          </cell>
        </row>
        <row r="67">
          <cell r="B67" t="str">
            <v>gm. miejsko-wiejska Grodzisk Mazowiecki</v>
          </cell>
        </row>
        <row r="68">
          <cell r="B68" t="str">
            <v>POWIAT GRÓJECKI</v>
          </cell>
        </row>
        <row r="69">
          <cell r="B69" t="str">
            <v>gm. wiejska Belsk Duży</v>
          </cell>
        </row>
        <row r="70">
          <cell r="B70" t="str">
            <v>gm. wiejska Błędów</v>
          </cell>
        </row>
        <row r="71">
          <cell r="B71" t="str">
            <v>gm. wiejska Chynów</v>
          </cell>
        </row>
        <row r="72">
          <cell r="B72" t="str">
            <v>gm. wiejska Goszczyn</v>
          </cell>
        </row>
        <row r="73">
          <cell r="B73" t="str">
            <v>gm. wiejska Jasieniec</v>
          </cell>
        </row>
        <row r="74">
          <cell r="B74" t="str">
            <v>gm. wiejska Pniewy</v>
          </cell>
        </row>
        <row r="75">
          <cell r="B75" t="str">
            <v>gm. miejsko-wiejska Grójec</v>
          </cell>
        </row>
        <row r="76">
          <cell r="B76" t="str">
            <v>gm. miejsko-wiejska Mogielnica</v>
          </cell>
        </row>
        <row r="77">
          <cell r="B77" t="str">
            <v>gm. miejsko-wiejska Nowe Miasto nad Pilicą</v>
          </cell>
        </row>
        <row r="78">
          <cell r="B78" t="str">
            <v>gm. miejsko-wiejska Warka</v>
          </cell>
        </row>
        <row r="79">
          <cell r="B79" t="str">
            <v>POWIAT KOZIENICKI</v>
          </cell>
        </row>
        <row r="80">
          <cell r="B80" t="str">
            <v>gm. wiejska Garbatka-Letnisko</v>
          </cell>
        </row>
        <row r="81">
          <cell r="B81" t="str">
            <v>gm. wiejska Głowaczów</v>
          </cell>
        </row>
        <row r="82">
          <cell r="B82" t="str">
            <v>gm. wiejska Gniewoszów</v>
          </cell>
        </row>
        <row r="83">
          <cell r="B83" t="str">
            <v>gm. wiejska Grabów nad Pilicą</v>
          </cell>
        </row>
        <row r="84">
          <cell r="B84" t="str">
            <v>gm. wiejska Magnuszew</v>
          </cell>
        </row>
        <row r="85">
          <cell r="B85" t="str">
            <v>gm. wiejska Sieciechów</v>
          </cell>
        </row>
        <row r="86">
          <cell r="B86" t="str">
            <v>gm. miejsko-wiejska Kozienice</v>
          </cell>
        </row>
        <row r="87">
          <cell r="B87" t="str">
            <v>POWIAT LEGIONOWSKI</v>
          </cell>
        </row>
        <row r="88">
          <cell r="B88" t="str">
            <v>gm. miejska Legionowo</v>
          </cell>
        </row>
        <row r="89">
          <cell r="B89" t="str">
            <v>gm. wiejska Jabłonna</v>
          </cell>
        </row>
        <row r="90">
          <cell r="B90" t="str">
            <v>gm. wiejska Nieporęt</v>
          </cell>
        </row>
        <row r="91">
          <cell r="B91" t="str">
            <v>gm. wiejska Wieliszew</v>
          </cell>
        </row>
        <row r="92">
          <cell r="B92" t="str">
            <v>gm. miejsko-wiejska Serock</v>
          </cell>
        </row>
        <row r="93">
          <cell r="B93" t="str">
            <v>POWIAT LIPSKI</v>
          </cell>
        </row>
        <row r="94">
          <cell r="B94" t="str">
            <v>gm. wiejska Chotcza</v>
          </cell>
        </row>
        <row r="95">
          <cell r="B95" t="str">
            <v>gm. wiejska Ciepielów</v>
          </cell>
        </row>
        <row r="96">
          <cell r="B96" t="str">
            <v>gm. wiejska Rzeczniów</v>
          </cell>
        </row>
        <row r="97">
          <cell r="B97" t="str">
            <v>gm. wiejska Sienno</v>
          </cell>
        </row>
        <row r="98">
          <cell r="B98" t="str">
            <v>gm. wiejska Solec nad Wisłą</v>
          </cell>
        </row>
        <row r="99">
          <cell r="B99" t="str">
            <v>gm. miejsko-wiejska Lipsko</v>
          </cell>
        </row>
        <row r="100">
          <cell r="B100" t="str">
            <v>POWIAT ŁOSICKI</v>
          </cell>
        </row>
        <row r="101">
          <cell r="B101" t="str">
            <v>gm. wiejska Huszlew</v>
          </cell>
        </row>
        <row r="102">
          <cell r="B102" t="str">
            <v>gm. wiejska Olszanka</v>
          </cell>
        </row>
        <row r="103">
          <cell r="B103" t="str">
            <v>gm. wiejska Platerów</v>
          </cell>
        </row>
        <row r="104">
          <cell r="B104" t="str">
            <v>gm. wiejska Sarnaki</v>
          </cell>
        </row>
        <row r="105">
          <cell r="B105" t="str">
            <v>gm. wiejska Stara Kornica</v>
          </cell>
        </row>
        <row r="106">
          <cell r="B106" t="str">
            <v>gm. miejsko-wiejska Łosice</v>
          </cell>
        </row>
        <row r="107">
          <cell r="B107" t="str">
            <v>POWIAT MAKOWSKI</v>
          </cell>
        </row>
        <row r="108">
          <cell r="B108" t="str">
            <v>gm. miejska Maków Mazowiecki</v>
          </cell>
        </row>
        <row r="109">
          <cell r="B109" t="str">
            <v>gm. wiejska Czerwonka</v>
          </cell>
        </row>
        <row r="110">
          <cell r="B110" t="str">
            <v>gm. wiejska Karniewo</v>
          </cell>
        </row>
        <row r="111">
          <cell r="B111" t="str">
            <v>gm. wiejska Krasnosielc</v>
          </cell>
        </row>
        <row r="112">
          <cell r="B112" t="str">
            <v>gm. wiejska Młynarze</v>
          </cell>
        </row>
        <row r="113">
          <cell r="B113" t="str">
            <v>gm. wiejska Płoniawy-Bramura</v>
          </cell>
        </row>
        <row r="114">
          <cell r="B114" t="str">
            <v>gm. wiejska Rzewnie</v>
          </cell>
        </row>
        <row r="115">
          <cell r="B115" t="str">
            <v>gm. wiejska Sypniewo</v>
          </cell>
        </row>
        <row r="116">
          <cell r="B116" t="str">
            <v>gm. wiejska Szelków</v>
          </cell>
        </row>
        <row r="117">
          <cell r="B117" t="str">
            <v>gm. miejsko-wiejska Różan</v>
          </cell>
        </row>
        <row r="118">
          <cell r="B118" t="str">
            <v>POWIAT MIŃSKI</v>
          </cell>
        </row>
        <row r="119">
          <cell r="B119" t="str">
            <v>gm. miejska Mińsk Mazowiecki</v>
          </cell>
        </row>
        <row r="120">
          <cell r="B120" t="str">
            <v>gm. wiejska Mińsk Mazowiecki</v>
          </cell>
        </row>
        <row r="121">
          <cell r="B121" t="str">
            <v>gm. miejska Sulejówek</v>
          </cell>
        </row>
        <row r="122">
          <cell r="B122" t="str">
            <v>gm. wiejska Cegłów</v>
          </cell>
        </row>
        <row r="123">
          <cell r="B123" t="str">
            <v>gm. wiejska Dębe Wielkie</v>
          </cell>
        </row>
        <row r="124">
          <cell r="B124" t="str">
            <v>gm. wiejska Dobre</v>
          </cell>
        </row>
        <row r="125">
          <cell r="B125" t="str">
            <v>gm. wiejska Jakubów</v>
          </cell>
        </row>
        <row r="126">
          <cell r="B126" t="str">
            <v>gm. wiejska Latowicz</v>
          </cell>
        </row>
        <row r="127">
          <cell r="B127" t="str">
            <v>gm. wiejska Mrozy</v>
          </cell>
        </row>
        <row r="128">
          <cell r="B128" t="str">
            <v>gm. wiejska Siennica</v>
          </cell>
        </row>
        <row r="129">
          <cell r="B129" t="str">
            <v>gm. wiejska Stanisławów</v>
          </cell>
        </row>
        <row r="130">
          <cell r="B130" t="str">
            <v>gm. miejsko-wiejska Halinów</v>
          </cell>
        </row>
        <row r="131">
          <cell r="B131" t="str">
            <v>gm. miejsko-wiejska Kałuszyn</v>
          </cell>
        </row>
        <row r="132">
          <cell r="B132" t="str">
            <v>POWIAT MŁAWSKI</v>
          </cell>
        </row>
        <row r="133">
          <cell r="B133" t="str">
            <v>gm. miejska Mława</v>
          </cell>
        </row>
        <row r="134">
          <cell r="B134" t="str">
            <v>gm. wiejska Dzierzgowo</v>
          </cell>
        </row>
        <row r="135">
          <cell r="B135" t="str">
            <v>gm. wiejska Lipowiec Kościelny</v>
          </cell>
        </row>
        <row r="136">
          <cell r="B136" t="str">
            <v>gm. wiejska Radzanów</v>
          </cell>
        </row>
        <row r="137">
          <cell r="B137" t="str">
            <v>gm. wiejska Strzegowo</v>
          </cell>
        </row>
        <row r="138">
          <cell r="B138" t="str">
            <v>gm. wiejska Stupsk</v>
          </cell>
        </row>
        <row r="139">
          <cell r="B139" t="str">
            <v>gm. wiejska Szreńsk</v>
          </cell>
        </row>
        <row r="140">
          <cell r="B140" t="str">
            <v>gm. wiejska Szydłowo</v>
          </cell>
        </row>
        <row r="141">
          <cell r="B141" t="str">
            <v>gm. wiejska Wieczfnia Kościelna</v>
          </cell>
        </row>
        <row r="142">
          <cell r="B142" t="str">
            <v>gm. wiejska Wiśniewo</v>
          </cell>
        </row>
        <row r="143">
          <cell r="B143" t="str">
            <v>POWIAT NOWODWORSKI</v>
          </cell>
        </row>
        <row r="144">
          <cell r="B144" t="str">
            <v>gm. miejska Nowy Dwór Mazowiecki</v>
          </cell>
        </row>
        <row r="145">
          <cell r="B145" t="str">
            <v>gm. wiejska Czosnów</v>
          </cell>
        </row>
        <row r="146">
          <cell r="B146" t="str">
            <v>gm. wiejska Leoncin</v>
          </cell>
        </row>
        <row r="147">
          <cell r="B147" t="str">
            <v>gm. wiejska Pomiechówek</v>
          </cell>
        </row>
        <row r="148">
          <cell r="B148" t="str">
            <v>gm. miejsko-wiejska Nasielsk</v>
          </cell>
        </row>
        <row r="149">
          <cell r="B149" t="str">
            <v>gm. miejsko-wiejska Zakroczym</v>
          </cell>
        </row>
        <row r="150">
          <cell r="B150" t="str">
            <v>POWIAT OSTROŁĘCKI</v>
          </cell>
        </row>
        <row r="151">
          <cell r="B151" t="str">
            <v>gm. wiejska Baranowo</v>
          </cell>
        </row>
        <row r="152">
          <cell r="B152" t="str">
            <v>gm. wiejska Czarnia</v>
          </cell>
        </row>
        <row r="153">
          <cell r="B153" t="str">
            <v>gm. wiejska Czerwin</v>
          </cell>
        </row>
        <row r="154">
          <cell r="B154" t="str">
            <v>gm. wiejska Goworowo</v>
          </cell>
        </row>
        <row r="155">
          <cell r="B155" t="str">
            <v>gm. wiejska Kadzidło</v>
          </cell>
        </row>
        <row r="156">
          <cell r="B156" t="str">
            <v>gm. wiejska Lelis</v>
          </cell>
        </row>
        <row r="157">
          <cell r="B157" t="str">
            <v>gm. wiejska Łyse</v>
          </cell>
        </row>
        <row r="158">
          <cell r="B158" t="str">
            <v>gm. wiejska Olszewo-Borki</v>
          </cell>
        </row>
        <row r="159">
          <cell r="B159" t="str">
            <v>gm. wiejska Rzekuń</v>
          </cell>
        </row>
        <row r="160">
          <cell r="B160" t="str">
            <v>gm. wiejska Troszyn</v>
          </cell>
        </row>
        <row r="161">
          <cell r="B161" t="str">
            <v>gm. miejsko-wiejska Myszyniec</v>
          </cell>
        </row>
        <row r="162">
          <cell r="B162" t="str">
            <v>POWIAT OSTROWSKI</v>
          </cell>
        </row>
        <row r="163">
          <cell r="B163" t="str">
            <v>gm. miejska Ostrów Mazowiecka</v>
          </cell>
        </row>
        <row r="164">
          <cell r="B164" t="str">
            <v>gm. wiejska Andrzejewo</v>
          </cell>
        </row>
        <row r="165">
          <cell r="B165" t="str">
            <v>gm. wiejska Boguty-Pianki</v>
          </cell>
        </row>
        <row r="166">
          <cell r="B166" t="str">
            <v>gm. wiejska Małkinia Górna</v>
          </cell>
        </row>
        <row r="167">
          <cell r="B167" t="str">
            <v>gm. wiejska Nur</v>
          </cell>
        </row>
        <row r="168">
          <cell r="B168" t="str">
            <v>gm. wiejska Ostrów Mazowiecka</v>
          </cell>
        </row>
        <row r="169">
          <cell r="B169" t="str">
            <v>gm. wiejska Stary Lubotyń</v>
          </cell>
        </row>
        <row r="170">
          <cell r="B170" t="str">
            <v>gm. wiejska Szulborze Wielkie</v>
          </cell>
        </row>
        <row r="171">
          <cell r="B171" t="str">
            <v>gm. wiejska Wąsewo</v>
          </cell>
        </row>
        <row r="172">
          <cell r="B172" t="str">
            <v>gm. wiejska Zaręby Kościelne</v>
          </cell>
        </row>
        <row r="173">
          <cell r="B173" t="str">
            <v>gm. miejsko-wiejska Brok</v>
          </cell>
        </row>
        <row r="174">
          <cell r="B174" t="str">
            <v>POWIAT OTWOCKI</v>
          </cell>
        </row>
        <row r="175">
          <cell r="B175" t="str">
            <v>gm. miejska Józefów</v>
          </cell>
        </row>
        <row r="176">
          <cell r="B176" t="str">
            <v>gm. miejska Otwock</v>
          </cell>
        </row>
        <row r="177">
          <cell r="B177" t="str">
            <v>gm. wiejska Celestynów</v>
          </cell>
        </row>
        <row r="178">
          <cell r="B178" t="str">
            <v>gm. wiejska Kołbiel</v>
          </cell>
        </row>
        <row r="179">
          <cell r="B179" t="str">
            <v>gm. wiejska Osieck</v>
          </cell>
        </row>
        <row r="180">
          <cell r="B180" t="str">
            <v>gm. wiejska Sobienie-Jeziory</v>
          </cell>
        </row>
        <row r="181">
          <cell r="B181" t="str">
            <v>gm. wiejska Wiązowna</v>
          </cell>
        </row>
        <row r="182">
          <cell r="B182" t="str">
            <v>gm. miejsko-wiejska Karczew</v>
          </cell>
        </row>
        <row r="183">
          <cell r="B183" t="str">
            <v>POWIAT PIASECZYŃSKI</v>
          </cell>
        </row>
        <row r="184">
          <cell r="B184" t="str">
            <v>gm. wiejska Lesznowola</v>
          </cell>
        </row>
        <row r="185">
          <cell r="B185" t="str">
            <v>gm. wiejska Prażmów</v>
          </cell>
        </row>
        <row r="186">
          <cell r="B186" t="str">
            <v>gm. miejsko-wiejska Góra Kalwaria</v>
          </cell>
        </row>
        <row r="187">
          <cell r="B187" t="str">
            <v>gm. miejsko-wiejska Konstancin-Jeziorna</v>
          </cell>
        </row>
        <row r="188">
          <cell r="B188" t="str">
            <v>gm. miejsko-wiejska Piaseczno</v>
          </cell>
        </row>
        <row r="189">
          <cell r="B189" t="str">
            <v>gm. miejsko-wiejska Tarczyn</v>
          </cell>
        </row>
        <row r="190">
          <cell r="B190" t="str">
            <v>POWIAT PŁOCKI</v>
          </cell>
        </row>
        <row r="191">
          <cell r="B191" t="str">
            <v>gm. wiejska Bielsk</v>
          </cell>
        </row>
        <row r="192">
          <cell r="B192" t="str">
            <v>gm. wiejska Bodzanów</v>
          </cell>
        </row>
        <row r="193">
          <cell r="B193" t="str">
            <v>gm. wiejska Brudzeń Duży</v>
          </cell>
        </row>
        <row r="194">
          <cell r="B194" t="str">
            <v>gm. wiejska Bulkowo</v>
          </cell>
        </row>
        <row r="195">
          <cell r="B195" t="str">
            <v>gm. wiejska Łąck</v>
          </cell>
        </row>
        <row r="196">
          <cell r="B196" t="str">
            <v>gm. wiejska Mała Wieś</v>
          </cell>
        </row>
        <row r="197">
          <cell r="B197" t="str">
            <v>gm. wiejska Nowy Duninów</v>
          </cell>
        </row>
        <row r="198">
          <cell r="B198" t="str">
            <v>gm. wiejska Radzanowo</v>
          </cell>
        </row>
        <row r="199">
          <cell r="B199" t="str">
            <v>gm. wiejska Słubice</v>
          </cell>
        </row>
        <row r="200">
          <cell r="B200" t="str">
            <v>gm. wiejska Słupno</v>
          </cell>
        </row>
        <row r="201">
          <cell r="B201" t="str">
            <v>gm. wiejska Stara Biała</v>
          </cell>
        </row>
        <row r="202">
          <cell r="B202" t="str">
            <v>gm. wiejska Staroźreby</v>
          </cell>
        </row>
        <row r="203">
          <cell r="B203" t="str">
            <v>gm. miejsko-wiejska Drobin</v>
          </cell>
        </row>
        <row r="204">
          <cell r="B204" t="str">
            <v>gm. miejsko-wiejska Gąbin</v>
          </cell>
        </row>
        <row r="205">
          <cell r="B205" t="str">
            <v>gm. miejsko-wiejska Wyszogród</v>
          </cell>
        </row>
        <row r="206">
          <cell r="B206" t="str">
            <v>POWIAT PŁOŃSKI</v>
          </cell>
        </row>
        <row r="207">
          <cell r="B207" t="str">
            <v>gm. miejska Płońsk</v>
          </cell>
        </row>
        <row r="208">
          <cell r="B208" t="str">
            <v>gm. miejska Raciąż</v>
          </cell>
        </row>
        <row r="209">
          <cell r="B209" t="str">
            <v>gm. wiejska Baboszewo</v>
          </cell>
        </row>
        <row r="210">
          <cell r="B210" t="str">
            <v>gm. wiejska Czerwińsk nad Wisłą</v>
          </cell>
        </row>
        <row r="211">
          <cell r="B211" t="str">
            <v>gm. wiejska Dzierzążnia</v>
          </cell>
        </row>
        <row r="212">
          <cell r="B212" t="str">
            <v>gm. wiejska Joniec</v>
          </cell>
        </row>
        <row r="213">
          <cell r="B213" t="str">
            <v>gm. wiejska Naruszewo</v>
          </cell>
        </row>
        <row r="214">
          <cell r="B214" t="str">
            <v>gm. wiejska Nowe Miasto</v>
          </cell>
        </row>
        <row r="215">
          <cell r="B215" t="str">
            <v>gm. wiejska Płońsk</v>
          </cell>
        </row>
        <row r="216">
          <cell r="B216" t="str">
            <v>gm. wiejska Raciąż</v>
          </cell>
        </row>
        <row r="217">
          <cell r="B217" t="str">
            <v>gm. wiejska Sochocin</v>
          </cell>
        </row>
        <row r="218">
          <cell r="B218" t="str">
            <v>gm. wiejska Załuski</v>
          </cell>
        </row>
        <row r="219">
          <cell r="B219" t="str">
            <v>POWIAT PRUSZKOWSKI</v>
          </cell>
        </row>
        <row r="220">
          <cell r="B220" t="str">
            <v>gm. miejska Piastów</v>
          </cell>
        </row>
        <row r="221">
          <cell r="B221" t="str">
            <v>gm. miejska Pruszków</v>
          </cell>
        </row>
        <row r="222">
          <cell r="B222" t="str">
            <v>gm. wiejska Michałowice</v>
          </cell>
        </row>
        <row r="223">
          <cell r="B223" t="str">
            <v>gm. wiejska Nadarzyn</v>
          </cell>
        </row>
        <row r="224">
          <cell r="B224" t="str">
            <v>gm. wiejska Raszyn</v>
          </cell>
        </row>
        <row r="225">
          <cell r="B225" t="str">
            <v>gm. miejsko-wiejska Brwinów</v>
          </cell>
        </row>
        <row r="226">
          <cell r="B226" t="str">
            <v>POWIAT PRZASNYSKI</v>
          </cell>
        </row>
        <row r="227">
          <cell r="B227" t="str">
            <v>gm. miejska Przasnysz</v>
          </cell>
        </row>
        <row r="228">
          <cell r="B228" t="str">
            <v>gm. wiejska Czernice Borowe</v>
          </cell>
        </row>
        <row r="229">
          <cell r="B229" t="str">
            <v>gm. wiejska Jednorożec</v>
          </cell>
        </row>
        <row r="230">
          <cell r="B230" t="str">
            <v>gm. wiejska Krasne</v>
          </cell>
        </row>
        <row r="231">
          <cell r="B231" t="str">
            <v>gm. wiejska Krzynowłoga Mała</v>
          </cell>
        </row>
        <row r="232">
          <cell r="B232" t="str">
            <v>gm. wiejska Przasnysz</v>
          </cell>
        </row>
        <row r="233">
          <cell r="B233" t="str">
            <v>gm. miejsko-wiejska Chorzele</v>
          </cell>
        </row>
        <row r="234">
          <cell r="B234" t="str">
            <v>POWIAT PRZYSUSKI</v>
          </cell>
        </row>
        <row r="235">
          <cell r="B235" t="str">
            <v>gm. wiejska Borkowice</v>
          </cell>
        </row>
        <row r="236">
          <cell r="B236" t="str">
            <v>gm. wiejska Gielniów</v>
          </cell>
        </row>
        <row r="237">
          <cell r="B237" t="str">
            <v>gm. wiejska Klwów</v>
          </cell>
        </row>
        <row r="238">
          <cell r="B238" t="str">
            <v>gm. wiejska Odrzywół</v>
          </cell>
        </row>
        <row r="239">
          <cell r="B239" t="str">
            <v>gm. wiejska Potworów</v>
          </cell>
        </row>
        <row r="240">
          <cell r="B240" t="str">
            <v>gm. wiejska Rusinów</v>
          </cell>
        </row>
        <row r="241">
          <cell r="B241" t="str">
            <v>gm. wiejska Wieniawa</v>
          </cell>
        </row>
        <row r="242">
          <cell r="B242" t="str">
            <v>gm. miejsko-wiejska Przysucha</v>
          </cell>
        </row>
        <row r="243">
          <cell r="B243" t="str">
            <v>POWIAT PUŁTUSKI</v>
          </cell>
        </row>
        <row r="244">
          <cell r="B244" t="str">
            <v>gm. wiejska Gzy</v>
          </cell>
        </row>
        <row r="245">
          <cell r="B245" t="str">
            <v>gm. wiejska Obryte</v>
          </cell>
        </row>
        <row r="246">
          <cell r="B246" t="str">
            <v>gm. wiejska Pokrzywnica</v>
          </cell>
        </row>
        <row r="247">
          <cell r="B247" t="str">
            <v>gm. wiejska Świercze</v>
          </cell>
        </row>
        <row r="248">
          <cell r="B248" t="str">
            <v>gm. wiejska Winnica</v>
          </cell>
        </row>
        <row r="249">
          <cell r="B249" t="str">
            <v>gm. wiejska Zatory</v>
          </cell>
        </row>
        <row r="250">
          <cell r="B250" t="str">
            <v>gm. miejsko-wiejska Pułtusk</v>
          </cell>
        </row>
        <row r="251">
          <cell r="B251" t="str">
            <v>POWIAT RADOMSKI</v>
          </cell>
        </row>
        <row r="252">
          <cell r="B252" t="str">
            <v>gm. miejska Pionki</v>
          </cell>
        </row>
        <row r="253">
          <cell r="B253" t="str">
            <v>gm. wiejska Gózd</v>
          </cell>
        </row>
        <row r="254">
          <cell r="B254" t="str">
            <v>gm. wiejska Jastrzębia</v>
          </cell>
        </row>
        <row r="255">
          <cell r="B255" t="str">
            <v>gm. wiejska Jedlińsk</v>
          </cell>
        </row>
        <row r="256">
          <cell r="B256" t="str">
            <v>gm. wiejska Jedlnia-Letnisko</v>
          </cell>
        </row>
        <row r="257">
          <cell r="B257" t="str">
            <v>gm. wiejska Kowala</v>
          </cell>
        </row>
        <row r="258">
          <cell r="B258" t="str">
            <v>gm. wiejska Pionki</v>
          </cell>
        </row>
        <row r="259">
          <cell r="B259" t="str">
            <v>gm. wiejska Przytyk</v>
          </cell>
        </row>
        <row r="260">
          <cell r="B260" t="str">
            <v>gm. wiejska Wierzbica</v>
          </cell>
        </row>
        <row r="261">
          <cell r="B261" t="str">
            <v>gm. wiejska Wolanów</v>
          </cell>
        </row>
        <row r="262">
          <cell r="B262" t="str">
            <v>gm. wiejska Zakrzew</v>
          </cell>
        </row>
        <row r="263">
          <cell r="B263" t="str">
            <v>gm. miejsko-wiejska Iłża</v>
          </cell>
        </row>
        <row r="264">
          <cell r="B264" t="str">
            <v>gm. miejsko-wiejska Skaryszew</v>
          </cell>
        </row>
        <row r="265">
          <cell r="B265" t="str">
            <v>POWIAT SIEDLECKI</v>
          </cell>
        </row>
        <row r="266">
          <cell r="B266" t="str">
            <v>gm. wiejska Domanice</v>
          </cell>
        </row>
        <row r="267">
          <cell r="B267" t="str">
            <v>gm. wiejska Korczew</v>
          </cell>
        </row>
        <row r="268">
          <cell r="B268" t="str">
            <v>gm. wiejska Kotuń</v>
          </cell>
        </row>
        <row r="269">
          <cell r="B269" t="str">
            <v>gm. wiejska Mokobody</v>
          </cell>
        </row>
        <row r="270">
          <cell r="B270" t="str">
            <v>gm. wiejska Paprotnia</v>
          </cell>
        </row>
        <row r="271">
          <cell r="B271" t="str">
            <v>gm. wiejska Przesmyki</v>
          </cell>
        </row>
        <row r="272">
          <cell r="B272" t="str">
            <v>gm. wiejska Siedlce</v>
          </cell>
        </row>
        <row r="273">
          <cell r="B273" t="str">
            <v>gm. wiejska Skórzec</v>
          </cell>
        </row>
        <row r="274">
          <cell r="B274" t="str">
            <v>gm. wiejska Suchożebry</v>
          </cell>
        </row>
        <row r="275">
          <cell r="B275" t="str">
            <v>gm. wiejska Wiśniew</v>
          </cell>
        </row>
        <row r="276">
          <cell r="B276" t="str">
            <v>gm. wiejska Wodynie</v>
          </cell>
        </row>
        <row r="277">
          <cell r="B277" t="str">
            <v>gm. wiejska Zbuczyn</v>
          </cell>
        </row>
        <row r="278">
          <cell r="B278" t="str">
            <v>gm. miejsko-wiejska Mordy</v>
          </cell>
        </row>
        <row r="279">
          <cell r="B279" t="str">
            <v>POWIAT SIERPECKI</v>
          </cell>
        </row>
        <row r="280">
          <cell r="B280" t="str">
            <v>gm. miejska Sierpc</v>
          </cell>
        </row>
        <row r="281">
          <cell r="B281" t="str">
            <v>gm. wiejska Gozdowo</v>
          </cell>
        </row>
        <row r="282">
          <cell r="B282" t="str">
            <v>gm. wiejska Mochowo</v>
          </cell>
        </row>
        <row r="283">
          <cell r="B283" t="str">
            <v>gm. wiejska Rościszewo</v>
          </cell>
        </row>
        <row r="284">
          <cell r="B284" t="str">
            <v>gm. wiejska Sierpc</v>
          </cell>
        </row>
        <row r="285">
          <cell r="B285" t="str">
            <v>gm. wiejska Szczutowo</v>
          </cell>
        </row>
        <row r="286">
          <cell r="B286" t="str">
            <v>gm. wiejska Zawidz</v>
          </cell>
        </row>
        <row r="287">
          <cell r="B287" t="str">
            <v>POWIAT SOCHACZEWSKI</v>
          </cell>
        </row>
        <row r="288">
          <cell r="B288" t="str">
            <v>gm. miejska Sochaczew</v>
          </cell>
        </row>
        <row r="289">
          <cell r="B289" t="str">
            <v>gm. wiejska Brochów</v>
          </cell>
        </row>
        <row r="290">
          <cell r="B290" t="str">
            <v>gm. wiejska Iłów</v>
          </cell>
        </row>
        <row r="291">
          <cell r="B291" t="str">
            <v>gm. wiejska Młodzieszyn</v>
          </cell>
        </row>
        <row r="292">
          <cell r="B292" t="str">
            <v>gm. wiejska Nowa Sucha</v>
          </cell>
        </row>
        <row r="293">
          <cell r="B293" t="str">
            <v>gm. wiejska Rybno</v>
          </cell>
        </row>
        <row r="294">
          <cell r="B294" t="str">
            <v>gm. wiejska Sochaczew</v>
          </cell>
        </row>
        <row r="295">
          <cell r="B295" t="str">
            <v>gm. wiejska Teresin</v>
          </cell>
        </row>
        <row r="296">
          <cell r="B296" t="str">
            <v>POWIAT SOKOŁOWSKI</v>
          </cell>
        </row>
        <row r="297">
          <cell r="B297" t="str">
            <v>gm. miejska Sokołów Podlaski</v>
          </cell>
        </row>
        <row r="298">
          <cell r="B298" t="str">
            <v>gm. wiejska Bielany</v>
          </cell>
        </row>
        <row r="299">
          <cell r="B299" t="str">
            <v>gm. wiejska Ceranów</v>
          </cell>
        </row>
        <row r="300">
          <cell r="B300" t="str">
            <v>gm. wiejska Jabłonna Lacka</v>
          </cell>
        </row>
        <row r="301">
          <cell r="B301" t="str">
            <v>gm. wiejska Repki</v>
          </cell>
        </row>
        <row r="302">
          <cell r="B302" t="str">
            <v>gm. wiejska Sabnie</v>
          </cell>
        </row>
        <row r="303">
          <cell r="B303" t="str">
            <v>gm. wiejska Sokołów Podlaski</v>
          </cell>
        </row>
        <row r="304">
          <cell r="B304" t="str">
            <v>gm. wiejska Sterdyń</v>
          </cell>
        </row>
        <row r="305">
          <cell r="B305" t="str">
            <v>gm. miejsko-wiejska Kosów Lacki</v>
          </cell>
        </row>
        <row r="306">
          <cell r="B306" t="str">
            <v>POWIAT SZYDŁOWIECKI</v>
          </cell>
        </row>
        <row r="307">
          <cell r="B307" t="str">
            <v>gm. wiejska Chlewiska</v>
          </cell>
        </row>
        <row r="308">
          <cell r="B308" t="str">
            <v>gm. wiejska Jastrząb</v>
          </cell>
        </row>
        <row r="309">
          <cell r="B309" t="str">
            <v>gm. wiejska Mirów</v>
          </cell>
        </row>
        <row r="310">
          <cell r="B310" t="str">
            <v>gm. wiejska Orońsko</v>
          </cell>
        </row>
        <row r="311">
          <cell r="B311" t="str">
            <v>gm. miejsko-wiejska Szydłowiec</v>
          </cell>
        </row>
        <row r="312">
          <cell r="B312" t="str">
            <v>POWIAT WARSZAWSKI ZACHODNI</v>
          </cell>
        </row>
        <row r="313">
          <cell r="B313" t="str">
            <v>gm. wiejska Izabelin</v>
          </cell>
        </row>
        <row r="314">
          <cell r="B314" t="str">
            <v>gm. wiejska Kampinos</v>
          </cell>
        </row>
        <row r="315">
          <cell r="B315" t="str">
            <v>gm. wiejska Leszno</v>
          </cell>
        </row>
        <row r="316">
          <cell r="B316" t="str">
            <v>gm. wiejska Stare Babice</v>
          </cell>
        </row>
        <row r="317">
          <cell r="B317" t="str">
            <v>gm. miejsko-wiejska Błonie</v>
          </cell>
        </row>
        <row r="318">
          <cell r="B318" t="str">
            <v>gm. miejsko-wiejska Łomianki</v>
          </cell>
        </row>
        <row r="319">
          <cell r="B319" t="str">
            <v>gm. miejsko-wiejska Ożarów Mazowiecki</v>
          </cell>
        </row>
        <row r="320">
          <cell r="B320" t="str">
            <v>POWIAT WĘGROWSKI</v>
          </cell>
        </row>
        <row r="321">
          <cell r="B321" t="str">
            <v>gm. miejska Węgrów</v>
          </cell>
        </row>
        <row r="322">
          <cell r="B322" t="str">
            <v>gm. wiejska Grębków</v>
          </cell>
        </row>
        <row r="323">
          <cell r="B323" t="str">
            <v>gm. wiejska Korytnica</v>
          </cell>
        </row>
        <row r="324">
          <cell r="B324" t="str">
            <v>gm. wiejska Liw</v>
          </cell>
        </row>
        <row r="325">
          <cell r="B325" t="str">
            <v>gm. wiejska Miedzna</v>
          </cell>
        </row>
        <row r="326">
          <cell r="B326" t="str">
            <v>gm. wiejska Sadowne</v>
          </cell>
        </row>
        <row r="327">
          <cell r="B327" t="str">
            <v>gm. wiejska Stoczek</v>
          </cell>
        </row>
        <row r="328">
          <cell r="B328" t="str">
            <v>gm. wiejska Wierzbno</v>
          </cell>
        </row>
        <row r="329">
          <cell r="B329" t="str">
            <v>gm. miejsko-wiejska Łochów</v>
          </cell>
        </row>
        <row r="330">
          <cell r="B330" t="str">
            <v>POWIAT WOŁOMIŃSKI</v>
          </cell>
        </row>
        <row r="331">
          <cell r="B331" t="str">
            <v>gm. miejska Kobyłka</v>
          </cell>
        </row>
        <row r="332">
          <cell r="B332" t="str">
            <v>gm. miejska Marki</v>
          </cell>
        </row>
        <row r="333">
          <cell r="B333" t="str">
            <v>gm. miejska Ząbki</v>
          </cell>
        </row>
        <row r="334">
          <cell r="B334" t="str">
            <v>gm. miejska Zielonka</v>
          </cell>
        </row>
        <row r="335">
          <cell r="B335" t="str">
            <v>gm. wiejska Dąbrówka</v>
          </cell>
        </row>
        <row r="336">
          <cell r="B336" t="str">
            <v>gm. wiejska Jadów</v>
          </cell>
        </row>
        <row r="337">
          <cell r="B337" t="str">
            <v>gm. wiejska Klembów</v>
          </cell>
        </row>
        <row r="338">
          <cell r="B338" t="str">
            <v>gm. wiejska Poświętne</v>
          </cell>
        </row>
        <row r="339">
          <cell r="B339" t="str">
            <v>gm. wiejska Strachówka</v>
          </cell>
        </row>
        <row r="340">
          <cell r="B340" t="str">
            <v>gm. miejsko-wiejska Radzymin</v>
          </cell>
        </row>
        <row r="341">
          <cell r="B341" t="str">
            <v>gm. miejsko-wiejska Tłuszcz</v>
          </cell>
        </row>
        <row r="342">
          <cell r="B342" t="str">
            <v>gm. miejsko-wiejska Wołomin</v>
          </cell>
        </row>
        <row r="343">
          <cell r="B343" t="str">
            <v>POWIAT WYSZKOWSKI</v>
          </cell>
        </row>
        <row r="344">
          <cell r="B344" t="str">
            <v>gm. wiejska Brańszczyk</v>
          </cell>
        </row>
        <row r="345">
          <cell r="B345" t="str">
            <v>gm. wiejska Długosiodło</v>
          </cell>
        </row>
        <row r="346">
          <cell r="B346" t="str">
            <v>gm. wiejska Rząśnik</v>
          </cell>
        </row>
        <row r="347">
          <cell r="B347" t="str">
            <v>gm. wiejska Somianka</v>
          </cell>
        </row>
        <row r="348">
          <cell r="B348" t="str">
            <v>gm. wiejska Zabrodzie</v>
          </cell>
        </row>
        <row r="349">
          <cell r="B349" t="str">
            <v>gm. miejsko-wiejska Wyszków</v>
          </cell>
        </row>
        <row r="350">
          <cell r="B350" t="str">
            <v>POWIAT ZWOLEŃSKI</v>
          </cell>
        </row>
        <row r="351">
          <cell r="B351" t="str">
            <v>gm. wiejska Kazanów</v>
          </cell>
        </row>
        <row r="352">
          <cell r="B352" t="str">
            <v>gm. wiejska Policzna</v>
          </cell>
        </row>
        <row r="353">
          <cell r="B353" t="str">
            <v>gm. wiejska Przyłęk</v>
          </cell>
        </row>
        <row r="354">
          <cell r="B354" t="str">
            <v>gm. wiejska Tczów</v>
          </cell>
        </row>
        <row r="355">
          <cell r="B355" t="str">
            <v>gm. miejsko-wiejska Zwoleń</v>
          </cell>
        </row>
        <row r="356">
          <cell r="B356" t="str">
            <v>POWIAT ŻUROMIŃSKI</v>
          </cell>
        </row>
        <row r="357">
          <cell r="B357" t="str">
            <v>gm. wiejska Kuczbork-Osada</v>
          </cell>
        </row>
        <row r="358">
          <cell r="B358" t="str">
            <v>gm. wiejska Lubowidz</v>
          </cell>
        </row>
        <row r="359">
          <cell r="B359" t="str">
            <v>gm. wiejska Lutocin</v>
          </cell>
        </row>
        <row r="360">
          <cell r="B360" t="str">
            <v>gm. wiejska Siemiątkowo</v>
          </cell>
        </row>
        <row r="361">
          <cell r="B361" t="str">
            <v>gm. miejsko-wiejska Bieżuń</v>
          </cell>
        </row>
        <row r="362">
          <cell r="B362" t="str">
            <v>gm. miejsko-wiejska Żuromin</v>
          </cell>
        </row>
        <row r="363">
          <cell r="B363" t="str">
            <v>POWIAT ŻYRARDOWSKI</v>
          </cell>
        </row>
        <row r="364">
          <cell r="B364" t="str">
            <v>gm. miejska Żyrardów</v>
          </cell>
        </row>
        <row r="365">
          <cell r="B365" t="str">
            <v>gm. wiejska Puszcza Mariańska</v>
          </cell>
        </row>
        <row r="366">
          <cell r="B366" t="str">
            <v>gm. wiejska Radziejowice</v>
          </cell>
        </row>
        <row r="367">
          <cell r="B367" t="str">
            <v>gm. wiejska Wiskitki</v>
          </cell>
        </row>
        <row r="368">
          <cell r="B368" t="str">
            <v>gm. miejsko-wiejska Mszczonów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F48"/>
  <sheetViews>
    <sheetView showGridLines="0" tabSelected="1" zoomScalePageLayoutView="0" workbookViewId="0" topLeftCell="A1">
      <selection activeCell="C5" sqref="C5:F7"/>
    </sheetView>
  </sheetViews>
  <sheetFormatPr defaultColWidth="8.796875" defaultRowHeight="14.25"/>
  <cols>
    <col min="1" max="1" width="6.8984375" style="0" customWidth="1"/>
    <col min="2" max="2" width="35.59765625" style="0" customWidth="1"/>
    <col min="3" max="3" width="11.19921875" style="0" customWidth="1"/>
    <col min="4" max="4" width="4.8984375" style="0" customWidth="1"/>
    <col min="5" max="5" width="8.09765625" style="135" customWidth="1"/>
    <col min="6" max="6" width="15.09765625" style="0" customWidth="1"/>
  </cols>
  <sheetData>
    <row r="1" spans="1:6" ht="14.25">
      <c r="A1" s="186" t="s">
        <v>0</v>
      </c>
      <c r="B1" s="186"/>
      <c r="C1" s="186"/>
      <c r="D1" s="186"/>
      <c r="E1" s="188"/>
      <c r="F1" s="189"/>
    </row>
    <row r="2" spans="1:6" ht="15" thickBot="1">
      <c r="A2" s="187"/>
      <c r="B2" s="187"/>
      <c r="C2" s="187"/>
      <c r="D2" s="187"/>
      <c r="E2" s="2" t="s">
        <v>1</v>
      </c>
      <c r="F2" s="105">
        <v>2015</v>
      </c>
    </row>
    <row r="3" spans="1:6" ht="15" thickBot="1">
      <c r="A3" s="190" t="s">
        <v>2</v>
      </c>
      <c r="B3" s="191"/>
      <c r="C3" s="191"/>
      <c r="D3" s="191"/>
      <c r="E3" s="191"/>
      <c r="F3" s="192"/>
    </row>
    <row r="4" spans="1:6" ht="14.25">
      <c r="A4" s="88" t="s">
        <v>197</v>
      </c>
      <c r="B4" s="89"/>
      <c r="C4" s="90" t="s">
        <v>3</v>
      </c>
      <c r="D4" s="86"/>
      <c r="E4" s="86"/>
      <c r="F4" s="87"/>
    </row>
    <row r="5" spans="1:6" ht="14.25">
      <c r="A5" s="193"/>
      <c r="B5" s="194"/>
      <c r="C5" s="197"/>
      <c r="D5" s="198"/>
      <c r="E5" s="198"/>
      <c r="F5" s="199"/>
    </row>
    <row r="6" spans="1:6" ht="14.25">
      <c r="A6" s="193"/>
      <c r="B6" s="194"/>
      <c r="C6" s="197"/>
      <c r="D6" s="198"/>
      <c r="E6" s="198"/>
      <c r="F6" s="199"/>
    </row>
    <row r="7" spans="1:6" ht="14.25">
      <c r="A7" s="195"/>
      <c r="B7" s="196"/>
      <c r="C7" s="200"/>
      <c r="D7" s="201"/>
      <c r="E7" s="201"/>
      <c r="F7" s="202"/>
    </row>
    <row r="8" spans="1:6" ht="14.25">
      <c r="A8" s="203" t="s">
        <v>4</v>
      </c>
      <c r="B8" s="204"/>
      <c r="C8" s="205" t="s">
        <v>198</v>
      </c>
      <c r="D8" s="206"/>
      <c r="E8" s="206"/>
      <c r="F8" s="207"/>
    </row>
    <row r="9" spans="1:6" ht="14.25">
      <c r="A9" s="117"/>
      <c r="B9" s="118"/>
      <c r="C9" s="137" t="s">
        <v>398</v>
      </c>
      <c r="D9" s="119"/>
      <c r="E9" s="119"/>
      <c r="F9" s="120"/>
    </row>
    <row r="10" spans="1:6" ht="15" thickBot="1">
      <c r="A10" s="169"/>
      <c r="B10" s="170"/>
      <c r="C10" s="171"/>
      <c r="D10" s="172"/>
      <c r="E10" s="172"/>
      <c r="F10" s="173"/>
    </row>
    <row r="11" spans="1:6" ht="26.25" thickBot="1">
      <c r="A11" s="3" t="s">
        <v>5</v>
      </c>
      <c r="B11" s="175" t="s">
        <v>6</v>
      </c>
      <c r="C11" s="176"/>
      <c r="D11" s="177" t="s">
        <v>7</v>
      </c>
      <c r="E11" s="178"/>
      <c r="F11" s="4" t="s">
        <v>8</v>
      </c>
    </row>
    <row r="12" spans="1:6" ht="15" thickBot="1">
      <c r="A12" s="5">
        <v>1</v>
      </c>
      <c r="B12" s="158" t="s">
        <v>9</v>
      </c>
      <c r="C12" s="158"/>
      <c r="D12" s="158"/>
      <c r="E12" s="159"/>
      <c r="F12" s="6"/>
    </row>
    <row r="13" spans="1:6" ht="14.25">
      <c r="A13" s="7" t="s">
        <v>10</v>
      </c>
      <c r="B13" s="160" t="s">
        <v>11</v>
      </c>
      <c r="C13" s="161"/>
      <c r="D13" s="164" t="s">
        <v>12</v>
      </c>
      <c r="E13" s="164"/>
      <c r="F13" s="8"/>
    </row>
    <row r="14" spans="1:6" ht="14.25">
      <c r="A14" s="9" t="s">
        <v>13</v>
      </c>
      <c r="B14" s="167" t="s">
        <v>14</v>
      </c>
      <c r="C14" s="168"/>
      <c r="D14" s="162" t="s">
        <v>15</v>
      </c>
      <c r="E14" s="162"/>
      <c r="F14" s="10" t="str">
        <f>IF((ISBLANK('Przeładunek benzyn'!D30))," ",'Przeładunek benzyn'!D30)</f>
        <v> </v>
      </c>
    </row>
    <row r="15" spans="1:6" ht="51.75" customHeight="1">
      <c r="A15" s="9" t="s">
        <v>17</v>
      </c>
      <c r="B15" s="167" t="s">
        <v>18</v>
      </c>
      <c r="C15" s="168"/>
      <c r="D15" s="162" t="s">
        <v>19</v>
      </c>
      <c r="E15" s="162"/>
      <c r="F15" s="10" t="str">
        <f>IF((ISBLANK(Kotłownie!E46))," ",Kotłownie!E46)</f>
        <v> </v>
      </c>
    </row>
    <row r="16" spans="1:6" ht="14.25">
      <c r="A16" s="9" t="s">
        <v>20</v>
      </c>
      <c r="B16" s="167" t="s">
        <v>21</v>
      </c>
      <c r="C16" s="168"/>
      <c r="D16" s="162" t="s">
        <v>22</v>
      </c>
      <c r="E16" s="162"/>
      <c r="F16" s="10">
        <f>IF((ISBLANK(Transport!F124))," ",Transport!F124)</f>
      </c>
    </row>
    <row r="17" spans="1:6" ht="15" thickBot="1">
      <c r="A17" s="11" t="s">
        <v>23</v>
      </c>
      <c r="B17" s="183" t="s">
        <v>24</v>
      </c>
      <c r="C17" s="184"/>
      <c r="D17" s="208" t="s">
        <v>25</v>
      </c>
      <c r="E17" s="208"/>
      <c r="F17" s="12"/>
    </row>
    <row r="18" spans="1:6" ht="30.75" customHeight="1" thickBot="1">
      <c r="A18" s="5" t="s">
        <v>26</v>
      </c>
      <c r="B18" s="158" t="s">
        <v>27</v>
      </c>
      <c r="C18" s="158"/>
      <c r="D18" s="158"/>
      <c r="E18" s="158"/>
      <c r="F18" s="13" t="str">
        <f>IF(SUM(F13:F17)=0," ",ROUND(SUM(F13:F17),0))</f>
        <v> </v>
      </c>
    </row>
    <row r="19" spans="1:6" ht="15" thickBot="1">
      <c r="A19" s="5">
        <v>2</v>
      </c>
      <c r="B19" s="158" t="s">
        <v>28</v>
      </c>
      <c r="C19" s="158"/>
      <c r="D19" s="158"/>
      <c r="E19" s="159"/>
      <c r="F19" s="14"/>
    </row>
    <row r="20" spans="1:6" ht="14.25">
      <c r="A20" s="7" t="s">
        <v>29</v>
      </c>
      <c r="B20" s="163" t="s">
        <v>30</v>
      </c>
      <c r="C20" s="163"/>
      <c r="D20" s="164" t="s">
        <v>12</v>
      </c>
      <c r="E20" s="164"/>
      <c r="F20" s="15" t="s">
        <v>16</v>
      </c>
    </row>
    <row r="21" spans="1:6" ht="14.25">
      <c r="A21" s="9" t="s">
        <v>31</v>
      </c>
      <c r="B21" s="165" t="s">
        <v>32</v>
      </c>
      <c r="C21" s="166"/>
      <c r="D21" s="162" t="s">
        <v>15</v>
      </c>
      <c r="E21" s="162"/>
      <c r="F21" s="16"/>
    </row>
    <row r="22" spans="1:6" ht="15" thickBot="1">
      <c r="A22" s="11" t="s">
        <v>33</v>
      </c>
      <c r="B22" s="183" t="s">
        <v>34</v>
      </c>
      <c r="C22" s="184"/>
      <c r="D22" s="208" t="s">
        <v>19</v>
      </c>
      <c r="E22" s="208"/>
      <c r="F22" s="17"/>
    </row>
    <row r="23" spans="1:6" ht="15" thickBot="1">
      <c r="A23" s="5" t="s">
        <v>35</v>
      </c>
      <c r="B23" s="158" t="s">
        <v>36</v>
      </c>
      <c r="C23" s="158"/>
      <c r="D23" s="158"/>
      <c r="E23" s="158"/>
      <c r="F23" s="18" t="str">
        <f>IF(SUM(F20:F22)=0," ",SUM(F20:F22))</f>
        <v> </v>
      </c>
    </row>
    <row r="24" spans="1:6" ht="15" thickBot="1">
      <c r="A24" s="5">
        <v>3</v>
      </c>
      <c r="B24" s="158" t="s">
        <v>37</v>
      </c>
      <c r="C24" s="158"/>
      <c r="D24" s="158"/>
      <c r="E24" s="159"/>
      <c r="F24" s="14"/>
    </row>
    <row r="25" spans="1:6" ht="14.25">
      <c r="A25" s="7" t="s">
        <v>38</v>
      </c>
      <c r="B25" s="212" t="s">
        <v>70</v>
      </c>
      <c r="C25" s="213"/>
      <c r="D25" s="164" t="s">
        <v>12</v>
      </c>
      <c r="E25" s="164"/>
      <c r="F25" s="19" t="s">
        <v>16</v>
      </c>
    </row>
    <row r="26" spans="1:6" ht="14.25">
      <c r="A26" s="9" t="s">
        <v>39</v>
      </c>
      <c r="B26" s="209" t="s">
        <v>71</v>
      </c>
      <c r="C26" s="210"/>
      <c r="D26" s="162" t="s">
        <v>12</v>
      </c>
      <c r="E26" s="162"/>
      <c r="F26" s="10" t="s">
        <v>16</v>
      </c>
    </row>
    <row r="27" spans="1:6" ht="14.25">
      <c r="A27" s="9" t="s">
        <v>40</v>
      </c>
      <c r="B27" s="209" t="s">
        <v>72</v>
      </c>
      <c r="C27" s="210"/>
      <c r="D27" s="162" t="s">
        <v>12</v>
      </c>
      <c r="E27" s="162"/>
      <c r="F27" s="10" t="s">
        <v>16</v>
      </c>
    </row>
    <row r="28" spans="1:6" ht="14.25">
      <c r="A28" s="9" t="s">
        <v>41</v>
      </c>
      <c r="B28" s="211" t="s">
        <v>42</v>
      </c>
      <c r="C28" s="165"/>
      <c r="D28" s="162" t="s">
        <v>12</v>
      </c>
      <c r="E28" s="162"/>
      <c r="F28" s="16"/>
    </row>
    <row r="29" spans="1:6" ht="14.25">
      <c r="A29" s="9" t="s">
        <v>43</v>
      </c>
      <c r="B29" s="165" t="s">
        <v>44</v>
      </c>
      <c r="C29" s="166"/>
      <c r="D29" s="162" t="s">
        <v>12</v>
      </c>
      <c r="E29" s="162"/>
      <c r="F29" s="16"/>
    </row>
    <row r="30" spans="1:6" ht="23.25" customHeight="1">
      <c r="A30" s="9" t="s">
        <v>45</v>
      </c>
      <c r="B30" s="165" t="s">
        <v>46</v>
      </c>
      <c r="C30" s="166"/>
      <c r="D30" s="162" t="s">
        <v>12</v>
      </c>
      <c r="E30" s="162"/>
      <c r="F30" s="16"/>
    </row>
    <row r="31" spans="1:6" ht="14.25">
      <c r="A31" s="9" t="s">
        <v>47</v>
      </c>
      <c r="B31" s="165" t="s">
        <v>48</v>
      </c>
      <c r="C31" s="166"/>
      <c r="D31" s="162" t="s">
        <v>15</v>
      </c>
      <c r="E31" s="162"/>
      <c r="F31" s="16"/>
    </row>
    <row r="32" spans="1:6" ht="36" customHeight="1">
      <c r="A32" s="9" t="s">
        <v>49</v>
      </c>
      <c r="B32" s="185" t="s">
        <v>50</v>
      </c>
      <c r="C32" s="185"/>
      <c r="D32" s="162" t="s">
        <v>19</v>
      </c>
      <c r="E32" s="162"/>
      <c r="F32" s="10"/>
    </row>
    <row r="33" spans="1:6" ht="14.25">
      <c r="A33" s="9" t="s">
        <v>51</v>
      </c>
      <c r="B33" s="165" t="s">
        <v>52</v>
      </c>
      <c r="C33" s="166"/>
      <c r="D33" s="162" t="s">
        <v>22</v>
      </c>
      <c r="E33" s="162"/>
      <c r="F33" s="16"/>
    </row>
    <row r="34" spans="1:6" ht="22.5" customHeight="1" thickBot="1">
      <c r="A34" s="11" t="s">
        <v>53</v>
      </c>
      <c r="B34" s="183" t="s">
        <v>54</v>
      </c>
      <c r="C34" s="184"/>
      <c r="D34" s="208" t="s">
        <v>25</v>
      </c>
      <c r="E34" s="208"/>
      <c r="F34" s="17"/>
    </row>
    <row r="35" spans="1:6" ht="30.75" customHeight="1" thickBot="1">
      <c r="A35" s="5" t="s">
        <v>55</v>
      </c>
      <c r="B35" s="158" t="s">
        <v>56</v>
      </c>
      <c r="C35" s="158"/>
      <c r="D35" s="158"/>
      <c r="E35" s="158"/>
      <c r="F35" s="20" t="str">
        <f>IF(SUM(F25:F34)=0," ",SUM(F25:F34))</f>
        <v> </v>
      </c>
    </row>
    <row r="36" spans="1:6" ht="15" thickBot="1">
      <c r="A36" s="5">
        <v>4</v>
      </c>
      <c r="B36" s="158" t="s">
        <v>57</v>
      </c>
      <c r="C36" s="158"/>
      <c r="D36" s="158"/>
      <c r="E36" s="159"/>
      <c r="F36" s="14"/>
    </row>
    <row r="37" spans="1:6" ht="14.25">
      <c r="A37" s="7" t="s">
        <v>58</v>
      </c>
      <c r="B37" s="160" t="s">
        <v>59</v>
      </c>
      <c r="C37" s="161"/>
      <c r="D37" s="162" t="s">
        <v>12</v>
      </c>
      <c r="E37" s="162"/>
      <c r="F37" s="21"/>
    </row>
    <row r="38" spans="1:6" ht="15" thickBot="1">
      <c r="A38" s="11" t="s">
        <v>60</v>
      </c>
      <c r="B38" s="183" t="s">
        <v>61</v>
      </c>
      <c r="C38" s="184"/>
      <c r="D38" s="162" t="s">
        <v>12</v>
      </c>
      <c r="E38" s="162"/>
      <c r="F38" s="17"/>
    </row>
    <row r="39" spans="1:6" ht="15" thickBot="1">
      <c r="A39" s="5" t="s">
        <v>62</v>
      </c>
      <c r="B39" s="158" t="s">
        <v>63</v>
      </c>
      <c r="C39" s="158"/>
      <c r="D39" s="158"/>
      <c r="E39" s="158"/>
      <c r="F39" s="20" t="str">
        <f>IF(SUM(F37:F38)=0," ",SUM(F37:F38))</f>
        <v> </v>
      </c>
    </row>
    <row r="40" spans="1:6" ht="15" thickBot="1">
      <c r="A40" s="180"/>
      <c r="B40" s="180"/>
      <c r="C40" s="180"/>
      <c r="D40" s="180"/>
      <c r="E40" s="180"/>
      <c r="F40" s="22"/>
    </row>
    <row r="41" spans="1:6" ht="15" thickBot="1">
      <c r="A41" s="181" t="s">
        <v>64</v>
      </c>
      <c r="B41" s="181"/>
      <c r="C41" s="181"/>
      <c r="D41" s="181"/>
      <c r="E41" s="181"/>
      <c r="F41" s="23">
        <f>SUM(SUMIF(F18,"&gt;800",F18),SUMIF(F23,"&gt;800",F23),SUMIF(F35,"&gt;800",F35),SUMIF(F39,"&gt;800",F39))</f>
        <v>0</v>
      </c>
    </row>
    <row r="42" spans="1:6" s="107" customFormat="1" ht="14.25">
      <c r="A42" s="41"/>
      <c r="B42" s="41"/>
      <c r="C42" s="41"/>
      <c r="D42" s="41"/>
      <c r="E42" s="41"/>
      <c r="F42" s="115"/>
    </row>
    <row r="43" spans="1:6" s="107" customFormat="1" ht="14.25">
      <c r="A43" s="41"/>
      <c r="B43" s="41"/>
      <c r="C43" s="41"/>
      <c r="D43" s="41"/>
      <c r="E43" s="41"/>
      <c r="F43" s="115"/>
    </row>
    <row r="44" spans="1:6" ht="36.75" customHeight="1">
      <c r="A44" s="182" t="s">
        <v>387</v>
      </c>
      <c r="B44" s="182"/>
      <c r="C44" s="182"/>
      <c r="D44" s="182"/>
      <c r="E44" s="182"/>
      <c r="F44" s="182"/>
    </row>
    <row r="45" spans="1:6" s="107" customFormat="1" ht="54" customHeight="1">
      <c r="A45" s="45"/>
      <c r="B45" s="45"/>
      <c r="C45" s="45"/>
      <c r="D45" s="45"/>
      <c r="E45" s="45"/>
      <c r="F45" s="45"/>
    </row>
    <row r="46" spans="1:6" ht="14.25">
      <c r="A46" s="24" t="s">
        <v>65</v>
      </c>
      <c r="B46" s="25" t="s">
        <v>66</v>
      </c>
      <c r="C46" s="174" t="s">
        <v>67</v>
      </c>
      <c r="D46" s="174"/>
      <c r="E46" s="174"/>
      <c r="F46" s="174"/>
    </row>
    <row r="47" spans="1:6" ht="27.75" customHeight="1">
      <c r="A47" s="26" t="s">
        <v>68</v>
      </c>
      <c r="B47" s="26" t="s">
        <v>69</v>
      </c>
      <c r="C47" s="179" t="s">
        <v>388</v>
      </c>
      <c r="D47" s="179"/>
      <c r="E47" s="179"/>
      <c r="F47" s="179"/>
    </row>
    <row r="48" spans="1:6" ht="14.25">
      <c r="A48" s="1"/>
      <c r="B48" s="1"/>
      <c r="C48" s="1"/>
      <c r="D48" s="1"/>
      <c r="E48" s="134"/>
      <c r="F48" s="1"/>
    </row>
  </sheetData>
  <sheetProtection/>
  <mergeCells count="64">
    <mergeCell ref="D22:E22"/>
    <mergeCell ref="B23:E23"/>
    <mergeCell ref="B24:E24"/>
    <mergeCell ref="B15:C15"/>
    <mergeCell ref="D15:E15"/>
    <mergeCell ref="B16:C16"/>
    <mergeCell ref="D16:E16"/>
    <mergeCell ref="B17:C17"/>
    <mergeCell ref="D17:E17"/>
    <mergeCell ref="D21:E21"/>
    <mergeCell ref="D27:E27"/>
    <mergeCell ref="B28:C28"/>
    <mergeCell ref="D28:E28"/>
    <mergeCell ref="B25:C25"/>
    <mergeCell ref="D25:E25"/>
    <mergeCell ref="B26:C26"/>
    <mergeCell ref="D26:E26"/>
    <mergeCell ref="B22:C22"/>
    <mergeCell ref="B34:C34"/>
    <mergeCell ref="D34:E34"/>
    <mergeCell ref="B29:C29"/>
    <mergeCell ref="D29:E29"/>
    <mergeCell ref="B30:C30"/>
    <mergeCell ref="D30:E30"/>
    <mergeCell ref="B31:C31"/>
    <mergeCell ref="D31:E31"/>
    <mergeCell ref="B27:C27"/>
    <mergeCell ref="A1:D2"/>
    <mergeCell ref="E1:F1"/>
    <mergeCell ref="A3:F3"/>
    <mergeCell ref="A5:B7"/>
    <mergeCell ref="C5:F7"/>
    <mergeCell ref="A8:B8"/>
    <mergeCell ref="C8:F8"/>
    <mergeCell ref="C47:F47"/>
    <mergeCell ref="A40:E40"/>
    <mergeCell ref="A41:E41"/>
    <mergeCell ref="A44:F44"/>
    <mergeCell ref="B13:C13"/>
    <mergeCell ref="D13:E13"/>
    <mergeCell ref="B38:C38"/>
    <mergeCell ref="B32:C32"/>
    <mergeCell ref="D32:E32"/>
    <mergeCell ref="B33:C33"/>
    <mergeCell ref="B21:C21"/>
    <mergeCell ref="B14:C14"/>
    <mergeCell ref="B35:E35"/>
    <mergeCell ref="A10:B10"/>
    <mergeCell ref="C10:F10"/>
    <mergeCell ref="C46:F46"/>
    <mergeCell ref="B11:C11"/>
    <mergeCell ref="D11:E11"/>
    <mergeCell ref="B12:E12"/>
    <mergeCell ref="D33:E33"/>
    <mergeCell ref="B36:E36"/>
    <mergeCell ref="B37:C37"/>
    <mergeCell ref="D37:E37"/>
    <mergeCell ref="D38:E38"/>
    <mergeCell ref="B39:E39"/>
    <mergeCell ref="D14:E14"/>
    <mergeCell ref="B18:E18"/>
    <mergeCell ref="B19:E19"/>
    <mergeCell ref="B20:C20"/>
    <mergeCell ref="D20:E20"/>
  </mergeCells>
  <conditionalFormatting sqref="F2">
    <cfRule type="expression" priority="31" dxfId="17" stopIfTrue="1">
      <formula>$F$3&lt;&gt;""</formula>
    </cfRule>
  </conditionalFormatting>
  <conditionalFormatting sqref="D14:E14">
    <cfRule type="expression" priority="26" dxfId="44" stopIfTrue="1">
      <formula>$F$16&lt;&gt;""</formula>
    </cfRule>
  </conditionalFormatting>
  <conditionalFormatting sqref="D15:E15">
    <cfRule type="expression" priority="25" dxfId="44" stopIfTrue="1">
      <formula>$F$17&lt;&gt;""</formula>
    </cfRule>
  </conditionalFormatting>
  <conditionalFormatting sqref="D16:E16">
    <cfRule type="expression" priority="24" dxfId="44" stopIfTrue="1">
      <formula>$F$18&lt;&gt;""</formula>
    </cfRule>
  </conditionalFormatting>
  <conditionalFormatting sqref="D13:E13">
    <cfRule type="expression" priority="23" dxfId="44" stopIfTrue="1">
      <formula>$F$15&lt;&gt;""</formula>
    </cfRule>
  </conditionalFormatting>
  <conditionalFormatting sqref="D17:E17">
    <cfRule type="expression" priority="22" dxfId="44" stopIfTrue="1">
      <formula>$F$19&lt;&gt;""</formula>
    </cfRule>
  </conditionalFormatting>
  <conditionalFormatting sqref="D20:E20">
    <cfRule type="expression" priority="21" dxfId="44" stopIfTrue="1">
      <formula>$F$22&lt;&gt;""</formula>
    </cfRule>
  </conditionalFormatting>
  <conditionalFormatting sqref="D21:E21">
    <cfRule type="expression" priority="20" dxfId="44" stopIfTrue="1">
      <formula>$F$23&lt;&gt;""</formula>
    </cfRule>
  </conditionalFormatting>
  <conditionalFormatting sqref="D22:E22">
    <cfRule type="expression" priority="19" dxfId="44" stopIfTrue="1">
      <formula>$F$24&lt;&gt;""</formula>
    </cfRule>
  </conditionalFormatting>
  <conditionalFormatting sqref="D25:E25">
    <cfRule type="expression" priority="18" dxfId="44" stopIfTrue="1">
      <formula>$F$27&lt;&gt;""</formula>
    </cfRule>
  </conditionalFormatting>
  <conditionalFormatting sqref="D27:E27">
    <cfRule type="expression" priority="17" dxfId="44" stopIfTrue="1">
      <formula>$F$29&lt;&gt;""</formula>
    </cfRule>
  </conditionalFormatting>
  <conditionalFormatting sqref="D28:E28">
    <cfRule type="expression" priority="16" dxfId="44" stopIfTrue="1">
      <formula>$F$30&lt;&gt;""</formula>
    </cfRule>
  </conditionalFormatting>
  <conditionalFormatting sqref="D29:E29">
    <cfRule type="expression" priority="15" dxfId="44" stopIfTrue="1">
      <formula>$F$31&lt;&gt;""</formula>
    </cfRule>
  </conditionalFormatting>
  <conditionalFormatting sqref="D30:E30">
    <cfRule type="expression" priority="14" dxfId="44" stopIfTrue="1">
      <formula>$F$32&lt;&gt;""</formula>
    </cfRule>
  </conditionalFormatting>
  <conditionalFormatting sqref="D31:E31">
    <cfRule type="expression" priority="13" dxfId="44" stopIfTrue="1">
      <formula>$F$33&lt;&gt;""</formula>
    </cfRule>
  </conditionalFormatting>
  <conditionalFormatting sqref="D32:E32">
    <cfRule type="expression" priority="12" dxfId="44" stopIfTrue="1">
      <formula>$F$34&lt;&gt;""</formula>
    </cfRule>
  </conditionalFormatting>
  <conditionalFormatting sqref="D33:E33">
    <cfRule type="expression" priority="11" dxfId="44" stopIfTrue="1">
      <formula>$F$35&lt;&gt;""</formula>
    </cfRule>
  </conditionalFormatting>
  <conditionalFormatting sqref="D34:E34">
    <cfRule type="expression" priority="10" dxfId="44" stopIfTrue="1">
      <formula>$F$36&lt;&gt;""</formula>
    </cfRule>
  </conditionalFormatting>
  <conditionalFormatting sqref="D26:E26">
    <cfRule type="expression" priority="9" dxfId="44" stopIfTrue="1">
      <formula>$F$28&lt;&gt;""</formula>
    </cfRule>
  </conditionalFormatting>
  <conditionalFormatting sqref="D37:E37">
    <cfRule type="expression" priority="8" dxfId="44" stopIfTrue="1">
      <formula>$F$39&lt;&gt;""</formula>
    </cfRule>
  </conditionalFormatting>
  <conditionalFormatting sqref="D38:E38">
    <cfRule type="expression" priority="7" dxfId="44" stopIfTrue="1">
      <formula>$F$40&lt;&gt;""</formula>
    </cfRule>
  </conditionalFormatting>
  <conditionalFormatting sqref="F18">
    <cfRule type="expression" priority="5" dxfId="45" stopIfTrue="1">
      <formula>'Załącznik Nr 1'!#REF!=""</formula>
    </cfRule>
    <cfRule type="expression" priority="6" dxfId="45" stopIfTrue="1">
      <formula>$F$20="Wypełnij dane"</formula>
    </cfRule>
  </conditionalFormatting>
  <conditionalFormatting sqref="F20 F25:F27 F32">
    <cfRule type="cellIs" priority="2" dxfId="19" operator="equal" stopIfTrue="1">
      <formula>"uzupełnij dane"</formula>
    </cfRule>
  </conditionalFormatting>
  <conditionalFormatting sqref="E1">
    <cfRule type="expression" priority="47" dxfId="19" stopIfTrue="1">
      <formula>'Załącznik Nr 1'!#REF!="Wybierz poniżej półrocze"</formula>
    </cfRule>
  </conditionalFormatting>
  <hyperlinks>
    <hyperlink ref="B14:C14" location="'Przeładunek benzyn'!A1" display="Przeładunek benzyn silnikowych"/>
    <hyperlink ref="B15:C15" location="Kotłownie!A1" display="Kotły o nominalnej mocy cieplnej do 5 MW opalane węglem kamiennym, koksem, drewnem, olejem lub paliwem gazowym, dla których nie jest wymagane pozwolenie na wprowadzanie gazów lub pyłów do powietrza albo pozwolenie zintegrowane"/>
    <hyperlink ref="B16:C16" location="Transport!A1" display="Silniki spalinowe"/>
    <hyperlink ref="B32:C32" location="'Wody opadowe'!tabopad" display="Wody opadowe lub roztopowe pochodzące z powierzchni zanieczyszczonych o trwałej nawierzchni, ujęte w otwarte lub zamknięte systemy kanalizacyjne, z wyjątkiem kanalizacji ogólnospławnej"/>
    <hyperlink ref="B20:C20" location="'Pobór wody'!zal3" display="Woda podziemna"/>
    <hyperlink ref="B25:C27" location="Ścieki!tabście" display="Ścieki o kodzie a 4)"/>
  </hyperlinks>
  <printOptions/>
  <pageMargins left="0.5905511811023623" right="0.5905511811023623" top="0.5905511811023623" bottom="0.5905511811023623" header="0" footer="0"/>
  <pageSetup horizontalDpi="600" verticalDpi="6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sheetPr>
    <tabColor theme="6" tint="-0.24997000396251678"/>
  </sheetPr>
  <dimension ref="A1:L177"/>
  <sheetViews>
    <sheetView showGridLines="0" zoomScalePageLayoutView="0" workbookViewId="0" topLeftCell="A1">
      <selection activeCell="F161" sqref="F161:G161"/>
    </sheetView>
  </sheetViews>
  <sheetFormatPr defaultColWidth="8.796875" defaultRowHeight="14.25"/>
  <cols>
    <col min="1" max="1" width="3.09765625" style="0" customWidth="1"/>
    <col min="2" max="2" width="13.69921875" style="0" customWidth="1"/>
    <col min="3" max="3" width="10" style="0" customWidth="1"/>
    <col min="4" max="4" width="24.59765625" style="0" customWidth="1"/>
    <col min="5" max="5" width="9.5" style="0" customWidth="1"/>
    <col min="6" max="6" width="4.09765625" style="0" customWidth="1"/>
    <col min="7" max="7" width="17.19921875" style="107" customWidth="1"/>
    <col min="8" max="8" width="10.59765625" style="127" customWidth="1"/>
    <col min="9" max="9" width="8.69921875" style="0" customWidth="1"/>
    <col min="10" max="10" width="16.69921875" style="0" customWidth="1"/>
  </cols>
  <sheetData>
    <row r="1" spans="1:10" s="107" customFormat="1" ht="47.25" customHeight="1">
      <c r="A1" s="251" t="s">
        <v>393</v>
      </c>
      <c r="B1" s="251"/>
      <c r="C1" s="251"/>
      <c r="D1" s="251"/>
      <c r="E1" s="251"/>
      <c r="F1" s="251"/>
      <c r="G1" s="251"/>
      <c r="H1" s="251"/>
      <c r="I1" s="251"/>
      <c r="J1" s="251"/>
    </row>
    <row r="2" spans="1:10" s="107" customFormat="1" ht="32.25" customHeight="1">
      <c r="A2" s="214" t="s">
        <v>400</v>
      </c>
      <c r="B2" s="215"/>
      <c r="C2" s="215"/>
      <c r="D2" s="215"/>
      <c r="E2" s="215"/>
      <c r="F2" s="215"/>
      <c r="G2" s="216"/>
      <c r="H2" s="252" t="s">
        <v>426</v>
      </c>
      <c r="I2" s="253"/>
      <c r="J2" s="254"/>
    </row>
    <row r="3" spans="1:10" s="107" customFormat="1" ht="33" customHeight="1">
      <c r="A3" s="250" t="s">
        <v>2</v>
      </c>
      <c r="B3" s="250"/>
      <c r="C3" s="250"/>
      <c r="D3" s="250"/>
      <c r="E3" s="248" t="s">
        <v>401</v>
      </c>
      <c r="F3" s="139" t="s">
        <v>399</v>
      </c>
      <c r="G3" s="139" t="s">
        <v>394</v>
      </c>
      <c r="H3" s="217" t="s">
        <v>112</v>
      </c>
      <c r="I3" s="218"/>
      <c r="J3" s="140" t="s">
        <v>395</v>
      </c>
    </row>
    <row r="4" spans="1:10" s="107" customFormat="1" ht="23.25" customHeight="1">
      <c r="A4" s="260" t="s">
        <v>396</v>
      </c>
      <c r="B4" s="261"/>
      <c r="C4" s="260" t="s">
        <v>3</v>
      </c>
      <c r="D4" s="261"/>
      <c r="E4" s="249"/>
      <c r="F4" s="138"/>
      <c r="G4" s="138"/>
      <c r="H4" s="219"/>
      <c r="I4" s="220"/>
      <c r="J4" s="142"/>
    </row>
    <row r="5" spans="1:10" s="107" customFormat="1" ht="22.5" customHeight="1">
      <c r="A5" s="262"/>
      <c r="B5" s="263"/>
      <c r="C5" s="262"/>
      <c r="D5" s="263"/>
      <c r="E5" s="249"/>
      <c r="F5" s="138"/>
      <c r="G5" s="138"/>
      <c r="H5" s="219"/>
      <c r="I5" s="220"/>
      <c r="J5" s="142"/>
    </row>
    <row r="6" spans="1:10" s="107" customFormat="1" ht="21" customHeight="1">
      <c r="A6" s="264"/>
      <c r="B6" s="265"/>
      <c r="C6" s="264"/>
      <c r="D6" s="265"/>
      <c r="E6" s="249"/>
      <c r="F6" s="138"/>
      <c r="G6" s="138"/>
      <c r="H6" s="219"/>
      <c r="I6" s="220"/>
      <c r="J6" s="142"/>
    </row>
    <row r="7" s="107" customFormat="1" ht="14.25">
      <c r="H7" s="127"/>
    </row>
    <row r="8" spans="1:10" ht="14.25">
      <c r="A8" s="27"/>
      <c r="B8" s="27"/>
      <c r="C8" s="27"/>
      <c r="D8" s="27"/>
      <c r="E8" s="27"/>
      <c r="F8" s="27"/>
      <c r="G8" s="27"/>
      <c r="H8" s="246" t="s">
        <v>118</v>
      </c>
      <c r="I8" s="247"/>
      <c r="J8" s="247"/>
    </row>
    <row r="9" spans="1:10" ht="14.25">
      <c r="A9" s="279" t="s">
        <v>73</v>
      </c>
      <c r="B9" s="279"/>
      <c r="C9" s="27"/>
      <c r="D9" s="27"/>
      <c r="E9" s="27"/>
      <c r="F9" s="27"/>
      <c r="G9" s="27"/>
      <c r="H9" s="275"/>
      <c r="I9" s="275"/>
      <c r="J9" s="275"/>
    </row>
    <row r="10" spans="1:10" ht="25.5" customHeight="1">
      <c r="A10" s="227" t="s">
        <v>74</v>
      </c>
      <c r="B10" s="228"/>
      <c r="C10" s="228"/>
      <c r="D10" s="228"/>
      <c r="E10" s="228"/>
      <c r="F10" s="228"/>
      <c r="G10" s="229"/>
      <c r="H10" s="122" t="s">
        <v>75</v>
      </c>
      <c r="I10" s="276" t="s">
        <v>196</v>
      </c>
      <c r="J10" s="277"/>
    </row>
    <row r="11" spans="1:10" ht="30" customHeight="1">
      <c r="A11" s="230"/>
      <c r="B11" s="231"/>
      <c r="C11" s="231"/>
      <c r="D11" s="231"/>
      <c r="E11" s="231"/>
      <c r="F11" s="231"/>
      <c r="G11" s="232"/>
      <c r="H11" s="307"/>
      <c r="I11" s="307"/>
      <c r="J11" s="307"/>
    </row>
    <row r="12" spans="1:10" ht="14.25">
      <c r="A12" s="238" t="s">
        <v>5</v>
      </c>
      <c r="B12" s="238" t="s">
        <v>76</v>
      </c>
      <c r="C12" s="238"/>
      <c r="D12" s="238"/>
      <c r="E12" s="238" t="s">
        <v>77</v>
      </c>
      <c r="F12" s="223" t="s">
        <v>78</v>
      </c>
      <c r="G12" s="224"/>
      <c r="H12" s="223" t="s">
        <v>79</v>
      </c>
      <c r="I12" s="224"/>
      <c r="J12" s="238" t="s">
        <v>8</v>
      </c>
    </row>
    <row r="13" spans="1:10" ht="14.25">
      <c r="A13" s="238"/>
      <c r="B13" s="238"/>
      <c r="C13" s="238"/>
      <c r="D13" s="238"/>
      <c r="E13" s="238"/>
      <c r="F13" s="225" t="s">
        <v>80</v>
      </c>
      <c r="G13" s="226"/>
      <c r="H13" s="225" t="s">
        <v>81</v>
      </c>
      <c r="I13" s="226"/>
      <c r="J13" s="238"/>
    </row>
    <row r="14" spans="1:10" ht="14.25">
      <c r="A14" s="28" t="s">
        <v>26</v>
      </c>
      <c r="B14" s="239" t="s">
        <v>82</v>
      </c>
      <c r="C14" s="239"/>
      <c r="D14" s="239"/>
      <c r="E14" s="239"/>
      <c r="F14" s="239"/>
      <c r="G14" s="239"/>
      <c r="H14" s="239"/>
      <c r="I14" s="239"/>
      <c r="J14" s="239"/>
    </row>
    <row r="15" spans="1:10" ht="14.25">
      <c r="A15" s="238">
        <v>1</v>
      </c>
      <c r="B15" s="255" t="s">
        <v>83</v>
      </c>
      <c r="C15" s="256"/>
      <c r="D15" s="29" t="s">
        <v>84</v>
      </c>
      <c r="E15" s="30"/>
      <c r="F15" s="221"/>
      <c r="G15" s="222"/>
      <c r="H15" s="155">
        <v>17.8</v>
      </c>
      <c r="I15" s="31" t="s">
        <v>85</v>
      </c>
      <c r="J15" s="43">
        <f>IF((ISBLANK(Kotłownie!F15)),"",(PRODUCT(F15,H15)))</f>
      </c>
    </row>
    <row r="16" spans="1:10" ht="24">
      <c r="A16" s="238"/>
      <c r="B16" s="257"/>
      <c r="C16" s="258"/>
      <c r="D16" s="29" t="s">
        <v>86</v>
      </c>
      <c r="E16" s="30"/>
      <c r="F16" s="221"/>
      <c r="G16" s="222"/>
      <c r="H16" s="156">
        <v>16.66</v>
      </c>
      <c r="I16" s="31" t="s">
        <v>85</v>
      </c>
      <c r="J16" s="43">
        <f>IF((ISBLANK(Kotłownie!F16)),"",(PRODUCT(F16,H16)))</f>
      </c>
    </row>
    <row r="17" spans="1:10" ht="31.5" customHeight="1">
      <c r="A17" s="33">
        <v>2</v>
      </c>
      <c r="B17" s="237" t="s">
        <v>87</v>
      </c>
      <c r="C17" s="259"/>
      <c r="D17" s="259"/>
      <c r="E17" s="30"/>
      <c r="F17" s="221"/>
      <c r="G17" s="222"/>
      <c r="H17" s="155">
        <v>27.59</v>
      </c>
      <c r="I17" s="31" t="s">
        <v>85</v>
      </c>
      <c r="J17" s="43">
        <f>IF((ISBLANK(Kotłownie!F17)),"",(PRODUCT(F17,H17)))</f>
      </c>
    </row>
    <row r="18" spans="1:12" ht="29.25" customHeight="1">
      <c r="A18" s="33">
        <v>3</v>
      </c>
      <c r="B18" s="237" t="s">
        <v>88</v>
      </c>
      <c r="C18" s="237"/>
      <c r="D18" s="237"/>
      <c r="E18" s="30"/>
      <c r="F18" s="221"/>
      <c r="G18" s="222"/>
      <c r="H18" s="155">
        <v>30.89</v>
      </c>
      <c r="I18" s="31" t="s">
        <v>85</v>
      </c>
      <c r="J18" s="43">
        <f>IF((ISBLANK(Kotłownie!F18)),"",(PRODUCT(F18,H18)))</f>
      </c>
      <c r="L18" s="91" t="s">
        <v>16</v>
      </c>
    </row>
    <row r="19" spans="1:10" ht="30" customHeight="1">
      <c r="A19" s="33">
        <v>4</v>
      </c>
      <c r="B19" s="237" t="s">
        <v>89</v>
      </c>
      <c r="C19" s="237"/>
      <c r="D19" s="237"/>
      <c r="E19" s="30"/>
      <c r="F19" s="221"/>
      <c r="G19" s="222"/>
      <c r="H19" s="156">
        <v>23.45</v>
      </c>
      <c r="I19" s="31" t="s">
        <v>85</v>
      </c>
      <c r="J19" s="43">
        <f>IF((ISBLANK(Kotłownie!F19)),"",(PRODUCT(F19,H19)))</f>
      </c>
    </row>
    <row r="20" spans="1:10" ht="29.25" customHeight="1">
      <c r="A20" s="33">
        <v>5</v>
      </c>
      <c r="B20" s="237" t="s">
        <v>90</v>
      </c>
      <c r="C20" s="237"/>
      <c r="D20" s="237"/>
      <c r="E20" s="30"/>
      <c r="F20" s="221"/>
      <c r="G20" s="222"/>
      <c r="H20" s="155">
        <v>34.51</v>
      </c>
      <c r="I20" s="31" t="s">
        <v>85</v>
      </c>
      <c r="J20" s="43">
        <f>IF((ISBLANK(Kotłownie!F20)),"",(PRODUCT(F20,H20)))</f>
      </c>
    </row>
    <row r="21" spans="1:10" ht="24" customHeight="1">
      <c r="A21" s="28" t="s">
        <v>35</v>
      </c>
      <c r="B21" s="239" t="s">
        <v>91</v>
      </c>
      <c r="C21" s="239"/>
      <c r="D21" s="239"/>
      <c r="E21" s="239"/>
      <c r="F21" s="239"/>
      <c r="G21" s="239"/>
      <c r="H21" s="239"/>
      <c r="I21" s="239"/>
      <c r="J21" s="239"/>
    </row>
    <row r="22" spans="1:10" ht="19.5" customHeight="1">
      <c r="A22" s="33">
        <v>1</v>
      </c>
      <c r="B22" s="237" t="s">
        <v>92</v>
      </c>
      <c r="C22" s="237"/>
      <c r="D22" s="237"/>
      <c r="E22" s="30"/>
      <c r="F22" s="221"/>
      <c r="G22" s="222"/>
      <c r="H22" s="155">
        <v>23.68</v>
      </c>
      <c r="I22" s="31" t="s">
        <v>85</v>
      </c>
      <c r="J22" s="43">
        <f>IF((ISBLANK(Kotłownie!F22)),"",(PRODUCT(F22,H22)))</f>
      </c>
    </row>
    <row r="23" spans="1:10" ht="28.5" customHeight="1">
      <c r="A23" s="33">
        <v>2</v>
      </c>
      <c r="B23" s="237" t="s">
        <v>93</v>
      </c>
      <c r="C23" s="237"/>
      <c r="D23" s="237"/>
      <c r="E23" s="30"/>
      <c r="F23" s="221"/>
      <c r="G23" s="222"/>
      <c r="H23" s="155">
        <v>18.97</v>
      </c>
      <c r="I23" s="31" t="s">
        <v>85</v>
      </c>
      <c r="J23" s="43">
        <f>IF((ISBLANK(Kotłownie!F23)),"",(PRODUCT(F23,H23)))</f>
      </c>
    </row>
    <row r="24" spans="1:10" ht="27.75" customHeight="1">
      <c r="A24" s="33">
        <v>3</v>
      </c>
      <c r="B24" s="237" t="s">
        <v>94</v>
      </c>
      <c r="C24" s="237"/>
      <c r="D24" s="237"/>
      <c r="E24" s="30"/>
      <c r="F24" s="221"/>
      <c r="G24" s="222"/>
      <c r="H24" s="156">
        <v>27.22</v>
      </c>
      <c r="I24" s="31" t="s">
        <v>85</v>
      </c>
      <c r="J24" s="43">
        <f>IF((ISBLANK(Kotłownie!F24)),"",(PRODUCT(F24,H24)))</f>
      </c>
    </row>
    <row r="25" spans="1:10" ht="15" customHeight="1">
      <c r="A25" s="28" t="s">
        <v>55</v>
      </c>
      <c r="B25" s="239" t="s">
        <v>95</v>
      </c>
      <c r="C25" s="239"/>
      <c r="D25" s="239"/>
      <c r="E25" s="30"/>
      <c r="F25" s="221"/>
      <c r="G25" s="222"/>
      <c r="H25" s="156">
        <v>4.55</v>
      </c>
      <c r="I25" s="31" t="s">
        <v>85</v>
      </c>
      <c r="J25" s="43">
        <f>IF((ISBLANK(Kotłownie!F25)),"",(PRODUCT(F25,H25)))</f>
      </c>
    </row>
    <row r="26" spans="1:10" ht="14.25">
      <c r="A26" s="28" t="s">
        <v>62</v>
      </c>
      <c r="B26" s="239" t="s">
        <v>96</v>
      </c>
      <c r="C26" s="239"/>
      <c r="D26" s="239"/>
      <c r="E26" s="239"/>
      <c r="F26" s="239"/>
      <c r="G26" s="239"/>
      <c r="H26" s="239"/>
      <c r="I26" s="239"/>
      <c r="J26" s="239"/>
    </row>
    <row r="27" spans="1:10" ht="14.25">
      <c r="A27" s="33">
        <v>1</v>
      </c>
      <c r="B27" s="237" t="s">
        <v>97</v>
      </c>
      <c r="C27" s="237"/>
      <c r="D27" s="237"/>
      <c r="E27" s="30"/>
      <c r="F27" s="221"/>
      <c r="G27" s="222"/>
      <c r="H27" s="157">
        <v>9.41</v>
      </c>
      <c r="I27" s="31" t="s">
        <v>85</v>
      </c>
      <c r="J27" s="43">
        <f>IF((ISBLANK(Kotłownie!F27)),"",(PRODUCT(F27,H27)))</f>
      </c>
    </row>
    <row r="28" spans="1:10" ht="14.25">
      <c r="A28" s="33">
        <v>2</v>
      </c>
      <c r="B28" s="237" t="s">
        <v>98</v>
      </c>
      <c r="C28" s="237"/>
      <c r="D28" s="237"/>
      <c r="E28" s="30"/>
      <c r="F28" s="221"/>
      <c r="G28" s="222"/>
      <c r="H28" s="155">
        <v>11.57</v>
      </c>
      <c r="I28" s="31" t="s">
        <v>85</v>
      </c>
      <c r="J28" s="43">
        <f>IF((ISBLANK(Kotłownie!F28)),"",(PRODUCT(F28,H28)))</f>
      </c>
    </row>
    <row r="29" spans="1:10" ht="14.25">
      <c r="A29" s="33">
        <v>3</v>
      </c>
      <c r="B29" s="237" t="s">
        <v>99</v>
      </c>
      <c r="C29" s="237"/>
      <c r="D29" s="237"/>
      <c r="E29" s="30"/>
      <c r="F29" s="221"/>
      <c r="G29" s="222"/>
      <c r="H29" s="155">
        <v>18.33</v>
      </c>
      <c r="I29" s="31" t="s">
        <v>85</v>
      </c>
      <c r="J29" s="43">
        <f>IF((ISBLANK(Kotłownie!F29)),"",(PRODUCT(F29,H29)))</f>
      </c>
    </row>
    <row r="30" spans="1:10" ht="14.25">
      <c r="A30" s="33">
        <v>4</v>
      </c>
      <c r="B30" s="237" t="s">
        <v>100</v>
      </c>
      <c r="C30" s="237"/>
      <c r="D30" s="237"/>
      <c r="E30" s="30"/>
      <c r="F30" s="221"/>
      <c r="G30" s="222"/>
      <c r="H30" s="155">
        <v>9.07</v>
      </c>
      <c r="I30" s="31" t="s">
        <v>85</v>
      </c>
      <c r="J30" s="43">
        <f>IF((ISBLANK(Kotłownie!F30)),"",(PRODUCT(F30,H30)))</f>
      </c>
    </row>
    <row r="31" spans="1:10" ht="14.25">
      <c r="A31" s="28" t="s">
        <v>101</v>
      </c>
      <c r="B31" s="239" t="s">
        <v>102</v>
      </c>
      <c r="C31" s="239"/>
      <c r="D31" s="239"/>
      <c r="E31" s="239"/>
      <c r="F31" s="239"/>
      <c r="G31" s="239"/>
      <c r="H31" s="239"/>
      <c r="I31" s="239"/>
      <c r="J31" s="239"/>
    </row>
    <row r="32" spans="1:10" ht="14.25">
      <c r="A32" s="233">
        <v>1</v>
      </c>
      <c r="B32" s="235" t="s">
        <v>103</v>
      </c>
      <c r="C32" s="237" t="s">
        <v>104</v>
      </c>
      <c r="D32" s="237"/>
      <c r="E32" s="30"/>
      <c r="F32" s="221"/>
      <c r="G32" s="222"/>
      <c r="H32" s="156">
        <v>1345.81</v>
      </c>
      <c r="I32" s="34" t="s">
        <v>105</v>
      </c>
      <c r="J32" s="43">
        <f>IF((ISBLANK(Kotłownie!F32)),"",(PRODUCT(F32,H32/1000000)))</f>
      </c>
    </row>
    <row r="33" spans="1:10" ht="14.25">
      <c r="A33" s="234"/>
      <c r="B33" s="236"/>
      <c r="C33" s="237" t="s">
        <v>106</v>
      </c>
      <c r="D33" s="237"/>
      <c r="E33" s="30"/>
      <c r="F33" s="221"/>
      <c r="G33" s="222"/>
      <c r="H33" s="156">
        <v>1681.48</v>
      </c>
      <c r="I33" s="34" t="s">
        <v>105</v>
      </c>
      <c r="J33" s="43">
        <f>IF((ISBLANK(Kotłownie!F33)),"",(PRODUCT(F33,H33/1000000)))</f>
      </c>
    </row>
    <row r="34" spans="1:10" ht="14.25">
      <c r="A34" s="238">
        <v>2</v>
      </c>
      <c r="B34" s="235" t="s">
        <v>107</v>
      </c>
      <c r="C34" s="237" t="s">
        <v>104</v>
      </c>
      <c r="D34" s="237"/>
      <c r="E34" s="30"/>
      <c r="F34" s="221"/>
      <c r="G34" s="222"/>
      <c r="H34" s="156">
        <v>941.01</v>
      </c>
      <c r="I34" s="34" t="s">
        <v>105</v>
      </c>
      <c r="J34" s="43">
        <f>IF((ISBLANK(Kotłownie!F34)),"",(PRODUCT(F34,H34/1000000)))</f>
      </c>
    </row>
    <row r="35" spans="1:10" ht="14.25">
      <c r="A35" s="238"/>
      <c r="B35" s="236"/>
      <c r="C35" s="237" t="s">
        <v>106</v>
      </c>
      <c r="D35" s="237"/>
      <c r="E35" s="30"/>
      <c r="F35" s="221"/>
      <c r="G35" s="222"/>
      <c r="H35" s="156">
        <v>1178.53</v>
      </c>
      <c r="I35" s="34" t="s">
        <v>105</v>
      </c>
      <c r="J35" s="43">
        <f>IF((ISBLANK(Kotłownie!F35)),"",(PRODUCT(F35,H35/1000000)))</f>
      </c>
    </row>
    <row r="36" spans="1:10" ht="24">
      <c r="A36" s="33">
        <v>3</v>
      </c>
      <c r="B36" s="29" t="s">
        <v>108</v>
      </c>
      <c r="C36" s="266" t="s">
        <v>109</v>
      </c>
      <c r="D36" s="267"/>
      <c r="E36" s="35"/>
      <c r="F36" s="221"/>
      <c r="G36" s="222"/>
      <c r="H36" s="156">
        <v>1.81</v>
      </c>
      <c r="I36" s="31" t="s">
        <v>85</v>
      </c>
      <c r="J36" s="43">
        <f>IF((ISBLANK(Kotłownie!F36)),"",(PRODUCT(F36,H36)))</f>
      </c>
    </row>
    <row r="37" spans="1:10" ht="14.25">
      <c r="A37" s="268" t="s">
        <v>110</v>
      </c>
      <c r="B37" s="269"/>
      <c r="C37" s="269"/>
      <c r="D37" s="269"/>
      <c r="E37" s="269"/>
      <c r="F37" s="269"/>
      <c r="G37" s="269"/>
      <c r="H37" s="269"/>
      <c r="I37" s="270"/>
      <c r="J37" s="44" t="str">
        <f>IF(SUM(J15:J36)=0," ",SUM(J15:J36))</f>
        <v> </v>
      </c>
    </row>
    <row r="38" spans="1:10" ht="14.25">
      <c r="A38" s="271" t="s">
        <v>111</v>
      </c>
      <c r="B38" s="271"/>
      <c r="C38" s="271"/>
      <c r="D38" s="271"/>
      <c r="E38" s="271"/>
      <c r="F38" s="271"/>
      <c r="G38" s="271"/>
      <c r="H38" s="271"/>
      <c r="I38" s="271"/>
      <c r="J38" s="271"/>
    </row>
    <row r="39" spans="1:10" ht="14.25">
      <c r="A39" s="36"/>
      <c r="B39" s="36"/>
      <c r="C39" s="36"/>
      <c r="D39" s="36"/>
      <c r="E39" s="36"/>
      <c r="F39" s="36"/>
      <c r="G39" s="36"/>
      <c r="H39" s="123"/>
      <c r="I39" s="36"/>
      <c r="J39" s="37"/>
    </row>
    <row r="40" spans="1:10" ht="30" customHeight="1">
      <c r="A40" s="38" t="s">
        <v>5</v>
      </c>
      <c r="B40" s="297" t="s">
        <v>112</v>
      </c>
      <c r="C40" s="298"/>
      <c r="D40" s="299"/>
      <c r="E40" s="223" t="s">
        <v>113</v>
      </c>
      <c r="F40" s="305"/>
      <c r="G40" s="305"/>
      <c r="H40" s="305"/>
      <c r="I40" s="305"/>
      <c r="J40" s="306"/>
    </row>
    <row r="41" spans="1:10" ht="14.25">
      <c r="A41" s="39">
        <v>1</v>
      </c>
      <c r="B41" s="300">
        <f>H11</f>
        <v>0</v>
      </c>
      <c r="C41" s="301"/>
      <c r="D41" s="301"/>
      <c r="E41" s="302" t="str">
        <f>J37</f>
        <v> </v>
      </c>
      <c r="F41" s="303"/>
      <c r="G41" s="303"/>
      <c r="H41" s="303"/>
      <c r="I41" s="303"/>
      <c r="J41" s="304"/>
    </row>
    <row r="42" spans="1:10" ht="14.25">
      <c r="A42" s="40">
        <f>IF((ISBLANK(Kotłownie!B42))," ",2)</f>
        <v>2</v>
      </c>
      <c r="B42" s="280">
        <f>H54</f>
        <v>0</v>
      </c>
      <c r="C42" s="281"/>
      <c r="D42" s="281"/>
      <c r="E42" s="282" t="str">
        <f>J80</f>
        <v> </v>
      </c>
      <c r="F42" s="283"/>
      <c r="G42" s="283"/>
      <c r="H42" s="283"/>
      <c r="I42" s="283"/>
      <c r="J42" s="284"/>
    </row>
    <row r="43" spans="1:10" ht="14.25">
      <c r="A43" s="40">
        <f>IF((ISBLANK(Kotłownie!B43))," ",3)</f>
        <v>3</v>
      </c>
      <c r="B43" s="280">
        <f>H86</f>
        <v>0</v>
      </c>
      <c r="C43" s="281"/>
      <c r="D43" s="281"/>
      <c r="E43" s="282" t="str">
        <f>J112</f>
        <v> </v>
      </c>
      <c r="F43" s="283"/>
      <c r="G43" s="283"/>
      <c r="H43" s="283"/>
      <c r="I43" s="283"/>
      <c r="J43" s="284"/>
    </row>
    <row r="44" spans="1:10" ht="14.25">
      <c r="A44" s="40">
        <f>IF((ISBLANK(Kotłownie!B44))," ",4)</f>
        <v>4</v>
      </c>
      <c r="B44" s="280">
        <f>H118</f>
        <v>0</v>
      </c>
      <c r="C44" s="281"/>
      <c r="D44" s="281"/>
      <c r="E44" s="282" t="str">
        <f>J144</f>
        <v> </v>
      </c>
      <c r="F44" s="283"/>
      <c r="G44" s="283"/>
      <c r="H44" s="283"/>
      <c r="I44" s="283"/>
      <c r="J44" s="284"/>
    </row>
    <row r="45" spans="1:10" ht="14.25">
      <c r="A45" s="40">
        <f>IF((ISBLANK(Kotłownie!B45))," ",5)</f>
        <v>5</v>
      </c>
      <c r="B45" s="295">
        <f>H150</f>
        <v>0</v>
      </c>
      <c r="C45" s="296"/>
      <c r="D45" s="296"/>
      <c r="E45" s="292" t="str">
        <f>J176</f>
        <v> </v>
      </c>
      <c r="F45" s="293"/>
      <c r="G45" s="293"/>
      <c r="H45" s="293"/>
      <c r="I45" s="293"/>
      <c r="J45" s="294"/>
    </row>
    <row r="46" spans="1:10" ht="14.25">
      <c r="A46" s="285" t="s">
        <v>110</v>
      </c>
      <c r="B46" s="286"/>
      <c r="C46" s="286"/>
      <c r="D46" s="287"/>
      <c r="E46" s="288" t="str">
        <f>IF(SUM(E41:E45)=0," ",SUM(E41:E45))</f>
        <v> </v>
      </c>
      <c r="F46" s="288"/>
      <c r="G46" s="288"/>
      <c r="H46" s="288"/>
      <c r="I46" s="288"/>
      <c r="J46" s="289"/>
    </row>
    <row r="47" spans="1:10" ht="14.25">
      <c r="A47" s="41"/>
      <c r="B47" s="41"/>
      <c r="C47" s="41"/>
      <c r="D47" s="41"/>
      <c r="E47" s="42"/>
      <c r="F47" s="42"/>
      <c r="G47" s="42"/>
      <c r="H47" s="124"/>
      <c r="I47" s="42"/>
      <c r="J47" s="42"/>
    </row>
    <row r="48" spans="1:10" ht="36.75" customHeight="1">
      <c r="A48" s="182" t="s">
        <v>391</v>
      </c>
      <c r="B48" s="182"/>
      <c r="C48" s="182"/>
      <c r="D48" s="182"/>
      <c r="E48" s="182"/>
      <c r="F48" s="182"/>
      <c r="G48" s="182"/>
      <c r="H48" s="272"/>
      <c r="I48" s="272"/>
      <c r="J48" s="272"/>
    </row>
    <row r="49" spans="1:10" s="107" customFormat="1" ht="24" customHeight="1">
      <c r="A49" s="45"/>
      <c r="B49" s="45"/>
      <c r="C49" s="45"/>
      <c r="D49" s="45"/>
      <c r="E49" s="45"/>
      <c r="F49" s="45"/>
      <c r="G49" s="45"/>
      <c r="H49" s="125"/>
      <c r="I49" s="121"/>
      <c r="J49" s="121"/>
    </row>
    <row r="50" spans="1:10" ht="57.75" customHeight="1">
      <c r="A50" s="45"/>
      <c r="B50" s="273" t="s">
        <v>119</v>
      </c>
      <c r="C50" s="273"/>
      <c r="D50" s="273" t="s">
        <v>120</v>
      </c>
      <c r="E50" s="273"/>
      <c r="F50" s="290" t="s">
        <v>389</v>
      </c>
      <c r="G50" s="290"/>
      <c r="H50" s="291"/>
      <c r="I50" s="291"/>
      <c r="J50" s="291"/>
    </row>
    <row r="51" spans="1:10" ht="22.5" customHeight="1">
      <c r="A51" s="1"/>
      <c r="B51" s="1"/>
      <c r="C51" s="1"/>
      <c r="D51" s="1"/>
      <c r="E51" s="1"/>
      <c r="F51" s="1"/>
      <c r="G51" s="1"/>
      <c r="H51" s="126"/>
      <c r="I51" s="1"/>
      <c r="J51" s="1"/>
    </row>
    <row r="52" spans="1:10" ht="14.25">
      <c r="A52" s="279" t="s">
        <v>114</v>
      </c>
      <c r="B52" s="279"/>
      <c r="C52" s="27"/>
      <c r="D52" s="27"/>
      <c r="E52" s="27"/>
      <c r="F52" s="27"/>
      <c r="G52" s="27"/>
      <c r="H52" s="275"/>
      <c r="I52" s="275"/>
      <c r="J52" s="275"/>
    </row>
    <row r="53" spans="1:10" ht="25.5" customHeight="1">
      <c r="A53" s="227" t="s">
        <v>74</v>
      </c>
      <c r="B53" s="228"/>
      <c r="C53" s="228"/>
      <c r="D53" s="228"/>
      <c r="E53" s="228"/>
      <c r="F53" s="228"/>
      <c r="G53" s="229"/>
      <c r="H53" s="122" t="s">
        <v>75</v>
      </c>
      <c r="I53" s="276" t="s">
        <v>196</v>
      </c>
      <c r="J53" s="277"/>
    </row>
    <row r="54" spans="1:10" ht="32.25" customHeight="1">
      <c r="A54" s="230"/>
      <c r="B54" s="231"/>
      <c r="C54" s="231"/>
      <c r="D54" s="231"/>
      <c r="E54" s="231"/>
      <c r="F54" s="231"/>
      <c r="G54" s="232"/>
      <c r="H54" s="278"/>
      <c r="I54" s="278"/>
      <c r="J54" s="278"/>
    </row>
    <row r="55" spans="1:10" ht="14.25">
      <c r="A55" s="238" t="s">
        <v>5</v>
      </c>
      <c r="B55" s="238" t="s">
        <v>76</v>
      </c>
      <c r="C55" s="238"/>
      <c r="D55" s="238"/>
      <c r="E55" s="238" t="s">
        <v>77</v>
      </c>
      <c r="F55" s="223" t="s">
        <v>78</v>
      </c>
      <c r="G55" s="224"/>
      <c r="H55" s="223" t="s">
        <v>79</v>
      </c>
      <c r="I55" s="224"/>
      <c r="J55" s="238" t="s">
        <v>8</v>
      </c>
    </row>
    <row r="56" spans="1:10" ht="14.25">
      <c r="A56" s="238"/>
      <c r="B56" s="238"/>
      <c r="C56" s="238"/>
      <c r="D56" s="238"/>
      <c r="E56" s="238"/>
      <c r="F56" s="225" t="s">
        <v>80</v>
      </c>
      <c r="G56" s="226"/>
      <c r="H56" s="225" t="s">
        <v>81</v>
      </c>
      <c r="I56" s="226"/>
      <c r="J56" s="238"/>
    </row>
    <row r="57" spans="1:10" ht="14.25">
      <c r="A57" s="28" t="s">
        <v>26</v>
      </c>
      <c r="B57" s="239" t="s">
        <v>82</v>
      </c>
      <c r="C57" s="239"/>
      <c r="D57" s="239"/>
      <c r="E57" s="239"/>
      <c r="F57" s="239"/>
      <c r="G57" s="239"/>
      <c r="H57" s="239"/>
      <c r="I57" s="239"/>
      <c r="J57" s="239"/>
    </row>
    <row r="58" spans="1:10" ht="14.25">
      <c r="A58" s="238">
        <v>1</v>
      </c>
      <c r="B58" s="255" t="s">
        <v>83</v>
      </c>
      <c r="C58" s="256"/>
      <c r="D58" s="29" t="s">
        <v>84</v>
      </c>
      <c r="E58" s="30"/>
      <c r="F58" s="221"/>
      <c r="G58" s="222"/>
      <c r="H58" s="155">
        <v>17.8</v>
      </c>
      <c r="I58" s="31" t="s">
        <v>85</v>
      </c>
      <c r="J58" s="32">
        <f>IF((ISBLANK(Kotłownie!F58)),"",(PRODUCT(F58,H58)))</f>
      </c>
    </row>
    <row r="59" spans="1:10" ht="24">
      <c r="A59" s="238"/>
      <c r="B59" s="257"/>
      <c r="C59" s="258"/>
      <c r="D59" s="29" t="s">
        <v>86</v>
      </c>
      <c r="E59" s="30"/>
      <c r="F59" s="221"/>
      <c r="G59" s="222"/>
      <c r="H59" s="156">
        <v>16.66</v>
      </c>
      <c r="I59" s="31" t="s">
        <v>85</v>
      </c>
      <c r="J59" s="32">
        <f>IF((ISBLANK(Kotłownie!F59)),"",(PRODUCT(F59,H59)))</f>
      </c>
    </row>
    <row r="60" spans="1:10" ht="27.75" customHeight="1">
      <c r="A60" s="33">
        <v>2</v>
      </c>
      <c r="B60" s="237" t="s">
        <v>87</v>
      </c>
      <c r="C60" s="259"/>
      <c r="D60" s="259"/>
      <c r="E60" s="30"/>
      <c r="F60" s="221"/>
      <c r="G60" s="222"/>
      <c r="H60" s="155">
        <v>27.59</v>
      </c>
      <c r="I60" s="31" t="s">
        <v>85</v>
      </c>
      <c r="J60" s="32">
        <f>IF((ISBLANK(Kotłownie!F60)),"",(PRODUCT(F60,H60)))</f>
      </c>
    </row>
    <row r="61" spans="1:10" ht="25.5" customHeight="1">
      <c r="A61" s="33">
        <v>3</v>
      </c>
      <c r="B61" s="237" t="s">
        <v>88</v>
      </c>
      <c r="C61" s="237"/>
      <c r="D61" s="237"/>
      <c r="E61" s="30"/>
      <c r="F61" s="221"/>
      <c r="G61" s="222"/>
      <c r="H61" s="155">
        <v>30.89</v>
      </c>
      <c r="I61" s="31" t="s">
        <v>85</v>
      </c>
      <c r="J61" s="32">
        <f>IF((ISBLANK(Kotłownie!F61)),"",(PRODUCT(F61,H61)))</f>
      </c>
    </row>
    <row r="62" spans="1:10" ht="26.25" customHeight="1">
      <c r="A62" s="33">
        <v>4</v>
      </c>
      <c r="B62" s="237" t="s">
        <v>89</v>
      </c>
      <c r="C62" s="237"/>
      <c r="D62" s="237"/>
      <c r="E62" s="30"/>
      <c r="F62" s="221"/>
      <c r="G62" s="222"/>
      <c r="H62" s="156">
        <v>23.45</v>
      </c>
      <c r="I62" s="31" t="s">
        <v>85</v>
      </c>
      <c r="J62" s="32">
        <f>IF((ISBLANK(Kotłownie!F62)),"",(PRODUCT(F62,H62)))</f>
      </c>
    </row>
    <row r="63" spans="1:10" ht="27" customHeight="1">
      <c r="A63" s="33">
        <v>5</v>
      </c>
      <c r="B63" s="237" t="s">
        <v>90</v>
      </c>
      <c r="C63" s="237"/>
      <c r="D63" s="237"/>
      <c r="E63" s="30"/>
      <c r="F63" s="221"/>
      <c r="G63" s="222"/>
      <c r="H63" s="155">
        <v>34.51</v>
      </c>
      <c r="I63" s="31" t="s">
        <v>85</v>
      </c>
      <c r="J63" s="32">
        <f>IF((ISBLANK(Kotłownie!F63)),"",(PRODUCT(F63,H63)))</f>
      </c>
    </row>
    <row r="64" spans="1:10" ht="14.25">
      <c r="A64" s="28" t="s">
        <v>35</v>
      </c>
      <c r="B64" s="239" t="s">
        <v>91</v>
      </c>
      <c r="C64" s="239"/>
      <c r="D64" s="239"/>
      <c r="E64" s="239"/>
      <c r="F64" s="239"/>
      <c r="G64" s="239"/>
      <c r="H64" s="239"/>
      <c r="I64" s="239"/>
      <c r="J64" s="239"/>
    </row>
    <row r="65" spans="1:10" ht="14.25">
      <c r="A65" s="33">
        <v>1</v>
      </c>
      <c r="B65" s="237" t="s">
        <v>92</v>
      </c>
      <c r="C65" s="237"/>
      <c r="D65" s="237"/>
      <c r="E65" s="30"/>
      <c r="F65" s="221"/>
      <c r="G65" s="222"/>
      <c r="H65" s="155">
        <v>23.68</v>
      </c>
      <c r="I65" s="31" t="s">
        <v>85</v>
      </c>
      <c r="J65" s="32">
        <f>IF((ISBLANK(Kotłownie!F65)),"",(PRODUCT(F65,H65)))</f>
      </c>
    </row>
    <row r="66" spans="1:10" ht="24.75" customHeight="1">
      <c r="A66" s="33">
        <v>2</v>
      </c>
      <c r="B66" s="237" t="s">
        <v>93</v>
      </c>
      <c r="C66" s="237"/>
      <c r="D66" s="237"/>
      <c r="E66" s="30"/>
      <c r="F66" s="221"/>
      <c r="G66" s="222"/>
      <c r="H66" s="155">
        <v>18.97</v>
      </c>
      <c r="I66" s="31" t="s">
        <v>85</v>
      </c>
      <c r="J66" s="32">
        <f>IF((ISBLANK(Kotłownie!F66)),"",(PRODUCT(F66,H66)))</f>
      </c>
    </row>
    <row r="67" spans="1:10" ht="25.5" customHeight="1">
      <c r="A67" s="33">
        <v>3</v>
      </c>
      <c r="B67" s="237" t="s">
        <v>94</v>
      </c>
      <c r="C67" s="237"/>
      <c r="D67" s="237"/>
      <c r="E67" s="30"/>
      <c r="F67" s="221"/>
      <c r="G67" s="222"/>
      <c r="H67" s="156">
        <v>27.22</v>
      </c>
      <c r="I67" s="31" t="s">
        <v>85</v>
      </c>
      <c r="J67" s="32">
        <f>IF((ISBLANK(Kotłownie!F67)),"",(PRODUCT(F67,H67)))</f>
      </c>
    </row>
    <row r="68" spans="1:10" ht="14.25">
      <c r="A68" s="28" t="s">
        <v>55</v>
      </c>
      <c r="B68" s="239" t="s">
        <v>95</v>
      </c>
      <c r="C68" s="239"/>
      <c r="D68" s="239"/>
      <c r="E68" s="30"/>
      <c r="F68" s="221"/>
      <c r="G68" s="222"/>
      <c r="H68" s="156">
        <v>4.55</v>
      </c>
      <c r="I68" s="31" t="s">
        <v>85</v>
      </c>
      <c r="J68" s="32">
        <f>IF((ISBLANK(Kotłownie!F68)),"",(PRODUCT(F68,H68)))</f>
      </c>
    </row>
    <row r="69" spans="1:10" ht="14.25">
      <c r="A69" s="28" t="s">
        <v>62</v>
      </c>
      <c r="B69" s="239" t="s">
        <v>96</v>
      </c>
      <c r="C69" s="239"/>
      <c r="D69" s="239"/>
      <c r="E69" s="239"/>
      <c r="F69" s="239"/>
      <c r="G69" s="239"/>
      <c r="H69" s="239"/>
      <c r="I69" s="239"/>
      <c r="J69" s="239"/>
    </row>
    <row r="70" spans="1:10" ht="14.25">
      <c r="A70" s="33">
        <v>1</v>
      </c>
      <c r="B70" s="237" t="s">
        <v>97</v>
      </c>
      <c r="C70" s="237"/>
      <c r="D70" s="237"/>
      <c r="E70" s="30"/>
      <c r="F70" s="221"/>
      <c r="G70" s="222"/>
      <c r="H70" s="157">
        <v>9.41</v>
      </c>
      <c r="I70" s="31" t="s">
        <v>85</v>
      </c>
      <c r="J70" s="32">
        <f>IF((ISBLANK(Kotłownie!F70)),"",(PRODUCT(F70,H70)))</f>
      </c>
    </row>
    <row r="71" spans="1:10" ht="14.25">
      <c r="A71" s="33">
        <v>2</v>
      </c>
      <c r="B71" s="237" t="s">
        <v>98</v>
      </c>
      <c r="C71" s="237"/>
      <c r="D71" s="237"/>
      <c r="E71" s="30"/>
      <c r="F71" s="221"/>
      <c r="G71" s="222"/>
      <c r="H71" s="155">
        <v>11.57</v>
      </c>
      <c r="I71" s="31" t="s">
        <v>85</v>
      </c>
      <c r="J71" s="32">
        <f>IF((ISBLANK(Kotłownie!F71)),"",(PRODUCT(F71,H71)))</f>
      </c>
    </row>
    <row r="72" spans="1:10" ht="14.25">
      <c r="A72" s="33">
        <v>3</v>
      </c>
      <c r="B72" s="237" t="s">
        <v>99</v>
      </c>
      <c r="C72" s="237"/>
      <c r="D72" s="237"/>
      <c r="E72" s="30"/>
      <c r="F72" s="221"/>
      <c r="G72" s="222"/>
      <c r="H72" s="155">
        <v>18.33</v>
      </c>
      <c r="I72" s="31" t="s">
        <v>85</v>
      </c>
      <c r="J72" s="32">
        <f>IF((ISBLANK(Kotłownie!F72)),"",(PRODUCT(F72,H72)))</f>
      </c>
    </row>
    <row r="73" spans="1:10" ht="14.25">
      <c r="A73" s="33">
        <v>4</v>
      </c>
      <c r="B73" s="237" t="s">
        <v>100</v>
      </c>
      <c r="C73" s="237"/>
      <c r="D73" s="237"/>
      <c r="E73" s="30"/>
      <c r="F73" s="221"/>
      <c r="G73" s="222"/>
      <c r="H73" s="155">
        <v>9.07</v>
      </c>
      <c r="I73" s="31" t="s">
        <v>85</v>
      </c>
      <c r="J73" s="32">
        <f>IF((ISBLANK(Kotłownie!F73)),"",(PRODUCT(F73,H73)))</f>
      </c>
    </row>
    <row r="74" spans="1:10" ht="14.25">
      <c r="A74" s="28" t="s">
        <v>101</v>
      </c>
      <c r="B74" s="239" t="s">
        <v>102</v>
      </c>
      <c r="C74" s="239"/>
      <c r="D74" s="239"/>
      <c r="E74" s="239"/>
      <c r="F74" s="239"/>
      <c r="G74" s="239"/>
      <c r="H74" s="239"/>
      <c r="I74" s="239"/>
      <c r="J74" s="239"/>
    </row>
    <row r="75" spans="1:10" ht="14.25">
      <c r="A75" s="233">
        <v>1</v>
      </c>
      <c r="B75" s="235" t="s">
        <v>103</v>
      </c>
      <c r="C75" s="237" t="s">
        <v>104</v>
      </c>
      <c r="D75" s="237"/>
      <c r="E75" s="30"/>
      <c r="F75" s="221"/>
      <c r="G75" s="222"/>
      <c r="H75" s="156">
        <v>1345.81</v>
      </c>
      <c r="I75" s="34" t="s">
        <v>105</v>
      </c>
      <c r="J75" s="32">
        <f>IF((ISBLANK(Kotłownie!F75)),"",(PRODUCT(F75,H75/1000000)))</f>
      </c>
    </row>
    <row r="76" spans="1:10" ht="14.25">
      <c r="A76" s="234"/>
      <c r="B76" s="236"/>
      <c r="C76" s="237" t="s">
        <v>106</v>
      </c>
      <c r="D76" s="237"/>
      <c r="E76" s="30"/>
      <c r="F76" s="221"/>
      <c r="G76" s="222"/>
      <c r="H76" s="156">
        <v>1681.48</v>
      </c>
      <c r="I76" s="34" t="s">
        <v>105</v>
      </c>
      <c r="J76" s="32">
        <f>IF((ISBLANK(Kotłownie!F76)),"",(PRODUCT(F76,H76/1000000)))</f>
      </c>
    </row>
    <row r="77" spans="1:10" ht="14.25">
      <c r="A77" s="238">
        <v>2</v>
      </c>
      <c r="B77" s="235" t="s">
        <v>107</v>
      </c>
      <c r="C77" s="237" t="s">
        <v>104</v>
      </c>
      <c r="D77" s="237"/>
      <c r="E77" s="30"/>
      <c r="F77" s="221"/>
      <c r="G77" s="222"/>
      <c r="H77" s="156">
        <v>941.01</v>
      </c>
      <c r="I77" s="34" t="s">
        <v>105</v>
      </c>
      <c r="J77" s="32">
        <f>IF((ISBLANK(Kotłownie!F77)),"",(PRODUCT(F77,H77/1000000)))</f>
      </c>
    </row>
    <row r="78" spans="1:10" ht="14.25">
      <c r="A78" s="238"/>
      <c r="B78" s="236"/>
      <c r="C78" s="237" t="s">
        <v>106</v>
      </c>
      <c r="D78" s="237"/>
      <c r="E78" s="30"/>
      <c r="F78" s="221"/>
      <c r="G78" s="222"/>
      <c r="H78" s="156">
        <v>1178.53</v>
      </c>
      <c r="I78" s="34" t="s">
        <v>105</v>
      </c>
      <c r="J78" s="32">
        <f>IF((ISBLANK(Kotłownie!F78)),"",(PRODUCT(F78,H78/1000000)))</f>
      </c>
    </row>
    <row r="79" spans="1:10" ht="24">
      <c r="A79" s="33">
        <v>3</v>
      </c>
      <c r="B79" s="29" t="s">
        <v>108</v>
      </c>
      <c r="C79" s="266" t="s">
        <v>109</v>
      </c>
      <c r="D79" s="267"/>
      <c r="E79" s="35"/>
      <c r="F79" s="221"/>
      <c r="G79" s="222"/>
      <c r="H79" s="156">
        <v>1.81</v>
      </c>
      <c r="I79" s="31" t="s">
        <v>85</v>
      </c>
      <c r="J79" s="32">
        <f>IF((ISBLANK(Kotłownie!F79)),"",(PRODUCT(F79,H79)))</f>
      </c>
    </row>
    <row r="80" spans="1:10" ht="14.25">
      <c r="A80" s="268" t="s">
        <v>110</v>
      </c>
      <c r="B80" s="269"/>
      <c r="C80" s="269"/>
      <c r="D80" s="269"/>
      <c r="E80" s="269"/>
      <c r="F80" s="269"/>
      <c r="G80" s="269"/>
      <c r="H80" s="269"/>
      <c r="I80" s="270"/>
      <c r="J80" s="44" t="str">
        <f>IF(SUM(J58:J79)=0," ",SUM(J58:J79))</f>
        <v> </v>
      </c>
    </row>
    <row r="81" spans="1:10" ht="14.25">
      <c r="A81" s="271" t="s">
        <v>111</v>
      </c>
      <c r="B81" s="271"/>
      <c r="C81" s="271"/>
      <c r="D81" s="271"/>
      <c r="E81" s="271"/>
      <c r="F81" s="271"/>
      <c r="G81" s="271"/>
      <c r="H81" s="271"/>
      <c r="I81" s="271"/>
      <c r="J81" s="271"/>
    </row>
    <row r="82" spans="1:10" ht="14.25">
      <c r="A82" s="1"/>
      <c r="B82" s="1"/>
      <c r="C82" s="1"/>
      <c r="D82" s="1"/>
      <c r="E82" s="1"/>
      <c r="F82" s="1"/>
      <c r="G82" s="1"/>
      <c r="H82" s="126"/>
      <c r="I82" s="1"/>
      <c r="J82" s="1"/>
    </row>
    <row r="83" spans="1:10" ht="14.25">
      <c r="A83" s="1"/>
      <c r="B83" s="1"/>
      <c r="C83" s="1"/>
      <c r="D83" s="1"/>
      <c r="E83" s="1"/>
      <c r="F83" s="1"/>
      <c r="G83" s="1"/>
      <c r="H83" s="126"/>
      <c r="I83" s="1"/>
      <c r="J83" s="1"/>
    </row>
    <row r="84" spans="1:10" ht="14.25">
      <c r="A84" s="279" t="s">
        <v>115</v>
      </c>
      <c r="B84" s="279"/>
      <c r="C84" s="27"/>
      <c r="D84" s="27"/>
      <c r="E84" s="27"/>
      <c r="F84" s="27"/>
      <c r="G84" s="27"/>
      <c r="H84" s="275"/>
      <c r="I84" s="275"/>
      <c r="J84" s="275"/>
    </row>
    <row r="85" spans="1:10" ht="30" customHeight="1">
      <c r="A85" s="227" t="s">
        <v>74</v>
      </c>
      <c r="B85" s="228"/>
      <c r="C85" s="228"/>
      <c r="D85" s="228"/>
      <c r="E85" s="228"/>
      <c r="F85" s="228"/>
      <c r="G85" s="229"/>
      <c r="H85" s="122" t="s">
        <v>75</v>
      </c>
      <c r="I85" s="276" t="s">
        <v>196</v>
      </c>
      <c r="J85" s="277"/>
    </row>
    <row r="86" spans="1:10" ht="31.5" customHeight="1">
      <c r="A86" s="230"/>
      <c r="B86" s="231"/>
      <c r="C86" s="231"/>
      <c r="D86" s="231"/>
      <c r="E86" s="231"/>
      <c r="F86" s="231"/>
      <c r="G86" s="232"/>
      <c r="H86" s="278"/>
      <c r="I86" s="278"/>
      <c r="J86" s="278"/>
    </row>
    <row r="87" spans="1:10" ht="14.25">
      <c r="A87" s="238" t="s">
        <v>5</v>
      </c>
      <c r="B87" s="238" t="s">
        <v>76</v>
      </c>
      <c r="C87" s="238"/>
      <c r="D87" s="238"/>
      <c r="E87" s="238" t="s">
        <v>77</v>
      </c>
      <c r="F87" s="223" t="s">
        <v>78</v>
      </c>
      <c r="G87" s="224"/>
      <c r="H87" s="223" t="s">
        <v>79</v>
      </c>
      <c r="I87" s="224"/>
      <c r="J87" s="238" t="s">
        <v>8</v>
      </c>
    </row>
    <row r="88" spans="1:10" ht="14.25">
      <c r="A88" s="238"/>
      <c r="B88" s="238"/>
      <c r="C88" s="238"/>
      <c r="D88" s="238"/>
      <c r="E88" s="238"/>
      <c r="F88" s="225" t="s">
        <v>80</v>
      </c>
      <c r="G88" s="226"/>
      <c r="H88" s="225" t="s">
        <v>81</v>
      </c>
      <c r="I88" s="226"/>
      <c r="J88" s="238"/>
    </row>
    <row r="89" spans="1:10" ht="14.25">
      <c r="A89" s="28" t="s">
        <v>26</v>
      </c>
      <c r="B89" s="239" t="s">
        <v>82</v>
      </c>
      <c r="C89" s="239"/>
      <c r="D89" s="239"/>
      <c r="E89" s="239"/>
      <c r="F89" s="239"/>
      <c r="G89" s="239"/>
      <c r="H89" s="239"/>
      <c r="I89" s="239"/>
      <c r="J89" s="239"/>
    </row>
    <row r="90" spans="1:10" ht="14.25">
      <c r="A90" s="238">
        <v>1</v>
      </c>
      <c r="B90" s="255" t="s">
        <v>83</v>
      </c>
      <c r="C90" s="256"/>
      <c r="D90" s="29" t="s">
        <v>84</v>
      </c>
      <c r="E90" s="30"/>
      <c r="F90" s="221"/>
      <c r="G90" s="222"/>
      <c r="H90" s="155">
        <v>17.8</v>
      </c>
      <c r="I90" s="31" t="s">
        <v>85</v>
      </c>
      <c r="J90" s="32">
        <f>IF((ISBLANK(Kotłownie!F90)),"",(PRODUCT(F90,H90)))</f>
      </c>
    </row>
    <row r="91" spans="1:10" ht="24">
      <c r="A91" s="238"/>
      <c r="B91" s="257"/>
      <c r="C91" s="258"/>
      <c r="D91" s="29" t="s">
        <v>86</v>
      </c>
      <c r="E91" s="30"/>
      <c r="F91" s="221"/>
      <c r="G91" s="222"/>
      <c r="H91" s="156">
        <v>16.66</v>
      </c>
      <c r="I91" s="31" t="s">
        <v>85</v>
      </c>
      <c r="J91" s="32">
        <f>IF((ISBLANK(Kotłownie!F91)),"",(PRODUCT(F91,H91)))</f>
      </c>
    </row>
    <row r="92" spans="1:10" ht="27.75" customHeight="1">
      <c r="A92" s="33">
        <v>2</v>
      </c>
      <c r="B92" s="237" t="s">
        <v>87</v>
      </c>
      <c r="C92" s="259"/>
      <c r="D92" s="259"/>
      <c r="E92" s="30"/>
      <c r="F92" s="221"/>
      <c r="G92" s="222"/>
      <c r="H92" s="155">
        <v>27.59</v>
      </c>
      <c r="I92" s="31" t="s">
        <v>85</v>
      </c>
      <c r="J92" s="32">
        <f>IF((ISBLANK(Kotłownie!F92)),"",(PRODUCT(F92,H92)))</f>
      </c>
    </row>
    <row r="93" spans="1:10" ht="27.75" customHeight="1">
      <c r="A93" s="33">
        <v>3</v>
      </c>
      <c r="B93" s="237" t="s">
        <v>88</v>
      </c>
      <c r="C93" s="237"/>
      <c r="D93" s="237"/>
      <c r="E93" s="30"/>
      <c r="F93" s="221"/>
      <c r="G93" s="222"/>
      <c r="H93" s="155">
        <v>30.89</v>
      </c>
      <c r="I93" s="31" t="s">
        <v>85</v>
      </c>
      <c r="J93" s="32">
        <f>IF((ISBLANK(Kotłownie!F93)),"",(PRODUCT(F93,H93)))</f>
      </c>
    </row>
    <row r="94" spans="1:10" ht="27" customHeight="1">
      <c r="A94" s="33">
        <v>4</v>
      </c>
      <c r="B94" s="237" t="s">
        <v>89</v>
      </c>
      <c r="C94" s="237"/>
      <c r="D94" s="237"/>
      <c r="E94" s="30"/>
      <c r="F94" s="221"/>
      <c r="G94" s="222"/>
      <c r="H94" s="156">
        <v>23.45</v>
      </c>
      <c r="I94" s="31" t="s">
        <v>85</v>
      </c>
      <c r="J94" s="32">
        <f>IF((ISBLANK(Kotłownie!F94)),"",(PRODUCT(F94,H94)))</f>
      </c>
    </row>
    <row r="95" spans="1:10" ht="28.5" customHeight="1">
      <c r="A95" s="33">
        <v>5</v>
      </c>
      <c r="B95" s="237" t="s">
        <v>90</v>
      </c>
      <c r="C95" s="237"/>
      <c r="D95" s="237"/>
      <c r="E95" s="30"/>
      <c r="F95" s="221"/>
      <c r="G95" s="222"/>
      <c r="H95" s="155">
        <v>34.51</v>
      </c>
      <c r="I95" s="31" t="s">
        <v>85</v>
      </c>
      <c r="J95" s="32">
        <f>IF((ISBLANK(Kotłownie!F95)),"",(PRODUCT(F95,H95)))</f>
      </c>
    </row>
    <row r="96" spans="1:10" ht="14.25">
      <c r="A96" s="28" t="s">
        <v>35</v>
      </c>
      <c r="B96" s="239" t="s">
        <v>91</v>
      </c>
      <c r="C96" s="239"/>
      <c r="D96" s="239"/>
      <c r="E96" s="239"/>
      <c r="F96" s="239"/>
      <c r="G96" s="239"/>
      <c r="H96" s="239"/>
      <c r="I96" s="239"/>
      <c r="J96" s="239"/>
    </row>
    <row r="97" spans="1:10" ht="14.25">
      <c r="A97" s="33">
        <v>1</v>
      </c>
      <c r="B97" s="237" t="s">
        <v>92</v>
      </c>
      <c r="C97" s="237"/>
      <c r="D97" s="237"/>
      <c r="E97" s="30"/>
      <c r="F97" s="221"/>
      <c r="G97" s="222"/>
      <c r="H97" s="155">
        <v>23.68</v>
      </c>
      <c r="I97" s="31" t="s">
        <v>85</v>
      </c>
      <c r="J97" s="32">
        <f>IF((ISBLANK(Kotłownie!F97)),"",(PRODUCT(F97,H97)))</f>
      </c>
    </row>
    <row r="98" spans="1:10" ht="29.25" customHeight="1">
      <c r="A98" s="33">
        <v>2</v>
      </c>
      <c r="B98" s="237" t="s">
        <v>93</v>
      </c>
      <c r="C98" s="237"/>
      <c r="D98" s="237"/>
      <c r="E98" s="30"/>
      <c r="F98" s="221"/>
      <c r="G98" s="222"/>
      <c r="H98" s="155">
        <v>18.97</v>
      </c>
      <c r="I98" s="31" t="s">
        <v>85</v>
      </c>
      <c r="J98" s="32">
        <f>IF((ISBLANK(Kotłownie!F98)),"",(PRODUCT(F98,H98)))</f>
      </c>
    </row>
    <row r="99" spans="1:10" ht="27" customHeight="1">
      <c r="A99" s="33">
        <v>3</v>
      </c>
      <c r="B99" s="237" t="s">
        <v>94</v>
      </c>
      <c r="C99" s="237"/>
      <c r="D99" s="237"/>
      <c r="E99" s="30"/>
      <c r="F99" s="221"/>
      <c r="G99" s="222"/>
      <c r="H99" s="156">
        <v>27.22</v>
      </c>
      <c r="I99" s="31" t="s">
        <v>85</v>
      </c>
      <c r="J99" s="32">
        <f>IF((ISBLANK(Kotłownie!F99)),"",(PRODUCT(F99,H99)))</f>
      </c>
    </row>
    <row r="100" spans="1:10" ht="14.25">
      <c r="A100" s="28" t="s">
        <v>55</v>
      </c>
      <c r="B100" s="239" t="s">
        <v>95</v>
      </c>
      <c r="C100" s="239"/>
      <c r="D100" s="239"/>
      <c r="E100" s="30"/>
      <c r="F100" s="221"/>
      <c r="G100" s="222"/>
      <c r="H100" s="156">
        <v>4.55</v>
      </c>
      <c r="I100" s="31" t="s">
        <v>85</v>
      </c>
      <c r="J100" s="32">
        <f>IF((ISBLANK(Kotłownie!F100)),"",(PRODUCT(F100,H100)))</f>
      </c>
    </row>
    <row r="101" spans="1:10" ht="14.25">
      <c r="A101" s="28" t="s">
        <v>62</v>
      </c>
      <c r="B101" s="239" t="s">
        <v>96</v>
      </c>
      <c r="C101" s="239"/>
      <c r="D101" s="239"/>
      <c r="E101" s="239"/>
      <c r="F101" s="239"/>
      <c r="G101" s="239"/>
      <c r="H101" s="239"/>
      <c r="I101" s="239"/>
      <c r="J101" s="239"/>
    </row>
    <row r="102" spans="1:10" ht="14.25">
      <c r="A102" s="33">
        <v>1</v>
      </c>
      <c r="B102" s="237" t="s">
        <v>97</v>
      </c>
      <c r="C102" s="237"/>
      <c r="D102" s="237"/>
      <c r="E102" s="30"/>
      <c r="F102" s="221"/>
      <c r="G102" s="222"/>
      <c r="H102" s="157">
        <v>9.41</v>
      </c>
      <c r="I102" s="31" t="s">
        <v>85</v>
      </c>
      <c r="J102" s="32">
        <f>IF((ISBLANK(Kotłownie!F102)),"",(PRODUCT(F102,H102)))</f>
      </c>
    </row>
    <row r="103" spans="1:10" ht="14.25">
      <c r="A103" s="33">
        <v>2</v>
      </c>
      <c r="B103" s="237" t="s">
        <v>98</v>
      </c>
      <c r="C103" s="237"/>
      <c r="D103" s="237"/>
      <c r="E103" s="30"/>
      <c r="F103" s="221"/>
      <c r="G103" s="222"/>
      <c r="H103" s="155">
        <v>11.57</v>
      </c>
      <c r="I103" s="31" t="s">
        <v>85</v>
      </c>
      <c r="J103" s="32">
        <f>IF((ISBLANK(Kotłownie!F103)),"",(PRODUCT(F103,H103)))</f>
      </c>
    </row>
    <row r="104" spans="1:10" ht="14.25">
      <c r="A104" s="33">
        <v>3</v>
      </c>
      <c r="B104" s="237" t="s">
        <v>99</v>
      </c>
      <c r="C104" s="237"/>
      <c r="D104" s="237"/>
      <c r="E104" s="30"/>
      <c r="F104" s="221"/>
      <c r="G104" s="222"/>
      <c r="H104" s="155">
        <v>18.33</v>
      </c>
      <c r="I104" s="31" t="s">
        <v>85</v>
      </c>
      <c r="J104" s="32">
        <f>IF((ISBLANK(Kotłownie!F104)),"",(PRODUCT(F104,H104)))</f>
      </c>
    </row>
    <row r="105" spans="1:10" ht="14.25">
      <c r="A105" s="33">
        <v>4</v>
      </c>
      <c r="B105" s="237" t="s">
        <v>100</v>
      </c>
      <c r="C105" s="237"/>
      <c r="D105" s="237"/>
      <c r="E105" s="30"/>
      <c r="F105" s="221"/>
      <c r="G105" s="222"/>
      <c r="H105" s="155">
        <v>9.07</v>
      </c>
      <c r="I105" s="31" t="s">
        <v>85</v>
      </c>
      <c r="J105" s="32">
        <f>IF((ISBLANK(Kotłownie!F105)),"",(PRODUCT(F105,H105)))</f>
      </c>
    </row>
    <row r="106" spans="1:10" ht="14.25">
      <c r="A106" s="28" t="s">
        <v>101</v>
      </c>
      <c r="B106" s="239" t="s">
        <v>102</v>
      </c>
      <c r="C106" s="239"/>
      <c r="D106" s="239"/>
      <c r="E106" s="239"/>
      <c r="F106" s="239"/>
      <c r="G106" s="239"/>
      <c r="H106" s="239"/>
      <c r="I106" s="239"/>
      <c r="J106" s="239"/>
    </row>
    <row r="107" spans="1:10" ht="14.25">
      <c r="A107" s="233">
        <v>1</v>
      </c>
      <c r="B107" s="235" t="s">
        <v>103</v>
      </c>
      <c r="C107" s="237" t="s">
        <v>104</v>
      </c>
      <c r="D107" s="237"/>
      <c r="E107" s="30"/>
      <c r="F107" s="221"/>
      <c r="G107" s="222"/>
      <c r="H107" s="156">
        <v>1345.81</v>
      </c>
      <c r="I107" s="34" t="s">
        <v>105</v>
      </c>
      <c r="J107" s="32">
        <f>IF((ISBLANK(Kotłownie!F107)),"",(PRODUCT(F107,H107/1000000)))</f>
      </c>
    </row>
    <row r="108" spans="1:10" ht="14.25">
      <c r="A108" s="234"/>
      <c r="B108" s="236"/>
      <c r="C108" s="237" t="s">
        <v>106</v>
      </c>
      <c r="D108" s="237"/>
      <c r="E108" s="30"/>
      <c r="F108" s="221"/>
      <c r="G108" s="222"/>
      <c r="H108" s="156">
        <v>1681.48</v>
      </c>
      <c r="I108" s="34" t="s">
        <v>105</v>
      </c>
      <c r="J108" s="32">
        <f>IF((ISBLANK(Kotłownie!F108)),"",(PRODUCT(F108,H108/1000000)))</f>
      </c>
    </row>
    <row r="109" spans="1:10" ht="14.25">
      <c r="A109" s="238">
        <v>2</v>
      </c>
      <c r="B109" s="235" t="s">
        <v>107</v>
      </c>
      <c r="C109" s="237" t="s">
        <v>104</v>
      </c>
      <c r="D109" s="237"/>
      <c r="E109" s="30"/>
      <c r="F109" s="221"/>
      <c r="G109" s="222"/>
      <c r="H109" s="156">
        <v>941.01</v>
      </c>
      <c r="I109" s="34" t="s">
        <v>105</v>
      </c>
      <c r="J109" s="32">
        <f>IF((ISBLANK(Kotłownie!F109)),"",(PRODUCT(F109,H109/1000000)))</f>
      </c>
    </row>
    <row r="110" spans="1:10" ht="14.25">
      <c r="A110" s="238"/>
      <c r="B110" s="236"/>
      <c r="C110" s="237" t="s">
        <v>106</v>
      </c>
      <c r="D110" s="237"/>
      <c r="E110" s="30"/>
      <c r="F110" s="221"/>
      <c r="G110" s="222"/>
      <c r="H110" s="156">
        <v>1178.53</v>
      </c>
      <c r="I110" s="34" t="s">
        <v>105</v>
      </c>
      <c r="J110" s="32">
        <f>IF((ISBLANK(Kotłownie!F110)),"",(PRODUCT(F110,H110/1000000)))</f>
      </c>
    </row>
    <row r="111" spans="1:10" ht="24">
      <c r="A111" s="33">
        <v>3</v>
      </c>
      <c r="B111" s="29" t="s">
        <v>108</v>
      </c>
      <c r="C111" s="266" t="s">
        <v>109</v>
      </c>
      <c r="D111" s="267"/>
      <c r="E111" s="35"/>
      <c r="F111" s="221"/>
      <c r="G111" s="222"/>
      <c r="H111" s="156">
        <v>1.81</v>
      </c>
      <c r="I111" s="31" t="s">
        <v>85</v>
      </c>
      <c r="J111" s="32">
        <f>IF((ISBLANK(Kotłownie!F111)),"",(PRODUCT(F111,H111)))</f>
      </c>
    </row>
    <row r="112" spans="1:10" ht="14.25">
      <c r="A112" s="268" t="s">
        <v>110</v>
      </c>
      <c r="B112" s="269"/>
      <c r="C112" s="269"/>
      <c r="D112" s="269"/>
      <c r="E112" s="269"/>
      <c r="F112" s="269"/>
      <c r="G112" s="269"/>
      <c r="H112" s="269"/>
      <c r="I112" s="270"/>
      <c r="J112" s="44" t="str">
        <f>IF(SUM(J90:J111)=0," ",SUM(J90:J111))</f>
        <v> </v>
      </c>
    </row>
    <row r="113" spans="1:10" ht="14.25">
      <c r="A113" s="271" t="s">
        <v>111</v>
      </c>
      <c r="B113" s="271"/>
      <c r="C113" s="271"/>
      <c r="D113" s="271"/>
      <c r="E113" s="271"/>
      <c r="F113" s="271"/>
      <c r="G113" s="271"/>
      <c r="H113" s="271"/>
      <c r="I113" s="271"/>
      <c r="J113" s="271"/>
    </row>
    <row r="114" spans="1:10" ht="14.25">
      <c r="A114" s="1"/>
      <c r="B114" s="1"/>
      <c r="C114" s="1"/>
      <c r="D114" s="1"/>
      <c r="E114" s="1"/>
      <c r="F114" s="1"/>
      <c r="G114" s="1"/>
      <c r="H114" s="126"/>
      <c r="I114" s="1"/>
      <c r="J114" s="1"/>
    </row>
    <row r="115" spans="1:10" ht="14.25">
      <c r="A115" s="1"/>
      <c r="B115" s="1"/>
      <c r="C115" s="1"/>
      <c r="D115" s="1"/>
      <c r="E115" s="1"/>
      <c r="F115" s="1"/>
      <c r="G115" s="1"/>
      <c r="H115" s="126"/>
      <c r="I115" s="1"/>
      <c r="J115" s="1"/>
    </row>
    <row r="116" spans="1:10" ht="14.25">
      <c r="A116" s="279" t="s">
        <v>116</v>
      </c>
      <c r="B116" s="279"/>
      <c r="C116" s="27"/>
      <c r="D116" s="27"/>
      <c r="E116" s="27"/>
      <c r="F116" s="27"/>
      <c r="G116" s="27"/>
      <c r="H116" s="275"/>
      <c r="I116" s="275"/>
      <c r="J116" s="275"/>
    </row>
    <row r="117" spans="1:10" ht="28.5" customHeight="1">
      <c r="A117" s="240" t="s">
        <v>74</v>
      </c>
      <c r="B117" s="241"/>
      <c r="C117" s="241"/>
      <c r="D117" s="241"/>
      <c r="E117" s="241"/>
      <c r="F117" s="241"/>
      <c r="G117" s="242"/>
      <c r="H117" s="122" t="s">
        <v>75</v>
      </c>
      <c r="I117" s="276" t="s">
        <v>196</v>
      </c>
      <c r="J117" s="277"/>
    </row>
    <row r="118" spans="1:10" ht="32.25" customHeight="1">
      <c r="A118" s="243"/>
      <c r="B118" s="244"/>
      <c r="C118" s="244"/>
      <c r="D118" s="244"/>
      <c r="E118" s="244"/>
      <c r="F118" s="244"/>
      <c r="G118" s="245"/>
      <c r="H118" s="278"/>
      <c r="I118" s="278"/>
      <c r="J118" s="278"/>
    </row>
    <row r="119" spans="1:10" ht="14.25">
      <c r="A119" s="238" t="s">
        <v>5</v>
      </c>
      <c r="B119" s="238" t="s">
        <v>76</v>
      </c>
      <c r="C119" s="238"/>
      <c r="D119" s="238"/>
      <c r="E119" s="238" t="s">
        <v>77</v>
      </c>
      <c r="F119" s="223" t="s">
        <v>78</v>
      </c>
      <c r="G119" s="224"/>
      <c r="H119" s="223" t="s">
        <v>79</v>
      </c>
      <c r="I119" s="224"/>
      <c r="J119" s="238" t="s">
        <v>8</v>
      </c>
    </row>
    <row r="120" spans="1:10" ht="14.25">
      <c r="A120" s="238"/>
      <c r="B120" s="238"/>
      <c r="C120" s="238"/>
      <c r="D120" s="238"/>
      <c r="E120" s="238"/>
      <c r="F120" s="225" t="s">
        <v>80</v>
      </c>
      <c r="G120" s="226"/>
      <c r="H120" s="225" t="s">
        <v>81</v>
      </c>
      <c r="I120" s="226"/>
      <c r="J120" s="238"/>
    </row>
    <row r="121" spans="1:10" ht="14.25">
      <c r="A121" s="28" t="s">
        <v>26</v>
      </c>
      <c r="B121" s="239" t="s">
        <v>82</v>
      </c>
      <c r="C121" s="239"/>
      <c r="D121" s="239"/>
      <c r="E121" s="239"/>
      <c r="F121" s="239"/>
      <c r="G121" s="239"/>
      <c r="H121" s="239"/>
      <c r="I121" s="239"/>
      <c r="J121" s="239"/>
    </row>
    <row r="122" spans="1:10" ht="14.25">
      <c r="A122" s="238">
        <v>1</v>
      </c>
      <c r="B122" s="255" t="s">
        <v>83</v>
      </c>
      <c r="C122" s="256"/>
      <c r="D122" s="29" t="s">
        <v>84</v>
      </c>
      <c r="E122" s="30"/>
      <c r="F122" s="221"/>
      <c r="G122" s="222"/>
      <c r="H122" s="155">
        <v>17.8</v>
      </c>
      <c r="I122" s="31" t="s">
        <v>85</v>
      </c>
      <c r="J122" s="32">
        <f>IF((ISBLANK(Kotłownie!F122)),"",(PRODUCT(F122,H122)))</f>
      </c>
    </row>
    <row r="123" spans="1:10" ht="24">
      <c r="A123" s="238"/>
      <c r="B123" s="257"/>
      <c r="C123" s="258"/>
      <c r="D123" s="29" t="s">
        <v>86</v>
      </c>
      <c r="E123" s="30"/>
      <c r="F123" s="221"/>
      <c r="G123" s="222"/>
      <c r="H123" s="156">
        <v>16.66</v>
      </c>
      <c r="I123" s="31" t="s">
        <v>85</v>
      </c>
      <c r="J123" s="32">
        <f>IF((ISBLANK(Kotłownie!F123)),"",(PRODUCT(F123,H123)))</f>
      </c>
    </row>
    <row r="124" spans="1:10" ht="28.5" customHeight="1">
      <c r="A124" s="33">
        <v>2</v>
      </c>
      <c r="B124" s="237" t="s">
        <v>87</v>
      </c>
      <c r="C124" s="259"/>
      <c r="D124" s="259"/>
      <c r="E124" s="30"/>
      <c r="F124" s="221"/>
      <c r="G124" s="222"/>
      <c r="H124" s="155">
        <v>27.59</v>
      </c>
      <c r="I124" s="31" t="s">
        <v>85</v>
      </c>
      <c r="J124" s="32">
        <f>IF((ISBLANK(Kotłownie!F124)),"",(PRODUCT(F124,H124)))</f>
      </c>
    </row>
    <row r="125" spans="1:10" ht="30.75" customHeight="1">
      <c r="A125" s="33">
        <v>3</v>
      </c>
      <c r="B125" s="237" t="s">
        <v>88</v>
      </c>
      <c r="C125" s="237"/>
      <c r="D125" s="237"/>
      <c r="E125" s="30"/>
      <c r="F125" s="221"/>
      <c r="G125" s="222"/>
      <c r="H125" s="155">
        <v>30.89</v>
      </c>
      <c r="I125" s="31" t="s">
        <v>85</v>
      </c>
      <c r="J125" s="32">
        <f>IF((ISBLANK(Kotłownie!F125)),"",(PRODUCT(F125,H125)))</f>
      </c>
    </row>
    <row r="126" spans="1:10" ht="27.75" customHeight="1">
      <c r="A126" s="33">
        <v>4</v>
      </c>
      <c r="B126" s="237" t="s">
        <v>89</v>
      </c>
      <c r="C126" s="237"/>
      <c r="D126" s="237"/>
      <c r="E126" s="30"/>
      <c r="F126" s="221"/>
      <c r="G126" s="222"/>
      <c r="H126" s="156">
        <v>23.45</v>
      </c>
      <c r="I126" s="31" t="s">
        <v>85</v>
      </c>
      <c r="J126" s="32">
        <f>IF((ISBLANK(Kotłownie!F126)),"",(PRODUCT(F126,H126)))</f>
      </c>
    </row>
    <row r="127" spans="1:10" ht="28.5" customHeight="1">
      <c r="A127" s="33">
        <v>5</v>
      </c>
      <c r="B127" s="237" t="s">
        <v>90</v>
      </c>
      <c r="C127" s="237"/>
      <c r="D127" s="237"/>
      <c r="E127" s="30"/>
      <c r="F127" s="221"/>
      <c r="G127" s="222"/>
      <c r="H127" s="155">
        <v>34.51</v>
      </c>
      <c r="I127" s="31" t="s">
        <v>85</v>
      </c>
      <c r="J127" s="32">
        <f>IF((ISBLANK(Kotłownie!F127)),"",(PRODUCT(F127,H127)))</f>
      </c>
    </row>
    <row r="128" spans="1:10" ht="14.25">
      <c r="A128" s="28" t="s">
        <v>35</v>
      </c>
      <c r="B128" s="239" t="s">
        <v>91</v>
      </c>
      <c r="C128" s="239"/>
      <c r="D128" s="239"/>
      <c r="E128" s="239"/>
      <c r="F128" s="239"/>
      <c r="G128" s="239"/>
      <c r="H128" s="239"/>
      <c r="I128" s="239"/>
      <c r="J128" s="239"/>
    </row>
    <row r="129" spans="1:10" ht="14.25">
      <c r="A129" s="33">
        <v>1</v>
      </c>
      <c r="B129" s="237" t="s">
        <v>92</v>
      </c>
      <c r="C129" s="237"/>
      <c r="D129" s="237"/>
      <c r="E129" s="30"/>
      <c r="F129" s="221"/>
      <c r="G129" s="222"/>
      <c r="H129" s="155">
        <v>23.68</v>
      </c>
      <c r="I129" s="31" t="s">
        <v>85</v>
      </c>
      <c r="J129" s="32">
        <f>IF((ISBLANK(Kotłownie!F129)),"",(PRODUCT(F129,H129)))</f>
      </c>
    </row>
    <row r="130" spans="1:10" ht="27" customHeight="1">
      <c r="A130" s="33">
        <v>2</v>
      </c>
      <c r="B130" s="237" t="s">
        <v>93</v>
      </c>
      <c r="C130" s="237"/>
      <c r="D130" s="237"/>
      <c r="E130" s="30"/>
      <c r="F130" s="221"/>
      <c r="G130" s="222"/>
      <c r="H130" s="155">
        <v>18.97</v>
      </c>
      <c r="I130" s="31" t="s">
        <v>85</v>
      </c>
      <c r="J130" s="32">
        <f>IF((ISBLANK(Kotłownie!F130)),"",(PRODUCT(F130,H130)))</f>
      </c>
    </row>
    <row r="131" spans="1:10" ht="30" customHeight="1">
      <c r="A131" s="33">
        <v>3</v>
      </c>
      <c r="B131" s="237" t="s">
        <v>94</v>
      </c>
      <c r="C131" s="237"/>
      <c r="D131" s="237"/>
      <c r="E131" s="30"/>
      <c r="F131" s="221"/>
      <c r="G131" s="222"/>
      <c r="H131" s="156">
        <v>27.22</v>
      </c>
      <c r="I131" s="31" t="s">
        <v>85</v>
      </c>
      <c r="J131" s="32">
        <f>IF((ISBLANK(Kotłownie!F131)),"",(PRODUCT(F131,H131)))</f>
      </c>
    </row>
    <row r="132" spans="1:10" ht="14.25">
      <c r="A132" s="28" t="s">
        <v>55</v>
      </c>
      <c r="B132" s="239" t="s">
        <v>95</v>
      </c>
      <c r="C132" s="239"/>
      <c r="D132" s="239"/>
      <c r="E132" s="30"/>
      <c r="F132" s="221"/>
      <c r="G132" s="222"/>
      <c r="H132" s="156">
        <v>4.55</v>
      </c>
      <c r="I132" s="31" t="s">
        <v>85</v>
      </c>
      <c r="J132" s="32">
        <f>IF((ISBLANK(Kotłownie!F132)),"",(PRODUCT(F132,H132)))</f>
      </c>
    </row>
    <row r="133" spans="1:10" ht="14.25">
      <c r="A133" s="28" t="s">
        <v>62</v>
      </c>
      <c r="B133" s="239" t="s">
        <v>96</v>
      </c>
      <c r="C133" s="239"/>
      <c r="D133" s="239"/>
      <c r="E133" s="239"/>
      <c r="F133" s="239"/>
      <c r="G133" s="239"/>
      <c r="H133" s="239"/>
      <c r="I133" s="239"/>
      <c r="J133" s="239"/>
    </row>
    <row r="134" spans="1:10" ht="14.25">
      <c r="A134" s="33">
        <v>1</v>
      </c>
      <c r="B134" s="237" t="s">
        <v>97</v>
      </c>
      <c r="C134" s="237"/>
      <c r="D134" s="237"/>
      <c r="E134" s="30"/>
      <c r="F134" s="221"/>
      <c r="G134" s="222"/>
      <c r="H134" s="157">
        <v>9.41</v>
      </c>
      <c r="I134" s="31" t="s">
        <v>85</v>
      </c>
      <c r="J134" s="32">
        <f>IF((ISBLANK(Kotłownie!F134)),"",(PRODUCT(F134,H134)))</f>
      </c>
    </row>
    <row r="135" spans="1:10" ht="14.25">
      <c r="A135" s="33">
        <v>2</v>
      </c>
      <c r="B135" s="237" t="s">
        <v>98</v>
      </c>
      <c r="C135" s="237"/>
      <c r="D135" s="237"/>
      <c r="E135" s="30"/>
      <c r="F135" s="221"/>
      <c r="G135" s="222"/>
      <c r="H135" s="155">
        <v>11.57</v>
      </c>
      <c r="I135" s="31" t="s">
        <v>85</v>
      </c>
      <c r="J135" s="32">
        <f>IF((ISBLANK(Kotłownie!F135)),"",(PRODUCT(F135,H135)))</f>
      </c>
    </row>
    <row r="136" spans="1:10" ht="14.25">
      <c r="A136" s="33">
        <v>3</v>
      </c>
      <c r="B136" s="237" t="s">
        <v>99</v>
      </c>
      <c r="C136" s="237"/>
      <c r="D136" s="237"/>
      <c r="E136" s="30"/>
      <c r="F136" s="221"/>
      <c r="G136" s="222"/>
      <c r="H136" s="155">
        <v>18.33</v>
      </c>
      <c r="I136" s="31" t="s">
        <v>85</v>
      </c>
      <c r="J136" s="32">
        <f>IF((ISBLANK(Kotłownie!F136)),"",(PRODUCT(F136,H136)))</f>
      </c>
    </row>
    <row r="137" spans="1:10" ht="14.25">
      <c r="A137" s="33">
        <v>4</v>
      </c>
      <c r="B137" s="237" t="s">
        <v>100</v>
      </c>
      <c r="C137" s="237"/>
      <c r="D137" s="237"/>
      <c r="E137" s="30"/>
      <c r="F137" s="221"/>
      <c r="G137" s="222"/>
      <c r="H137" s="155">
        <v>9.07</v>
      </c>
      <c r="I137" s="31" t="s">
        <v>85</v>
      </c>
      <c r="J137" s="32">
        <f>IF((ISBLANK(Kotłownie!F137)),"",(PRODUCT(F137,H137)))</f>
      </c>
    </row>
    <row r="138" spans="1:10" ht="14.25">
      <c r="A138" s="28" t="s">
        <v>101</v>
      </c>
      <c r="B138" s="239" t="s">
        <v>102</v>
      </c>
      <c r="C138" s="239"/>
      <c r="D138" s="239"/>
      <c r="E138" s="239"/>
      <c r="F138" s="239"/>
      <c r="G138" s="239"/>
      <c r="H138" s="239"/>
      <c r="I138" s="239"/>
      <c r="J138" s="239"/>
    </row>
    <row r="139" spans="1:10" ht="14.25">
      <c r="A139" s="233">
        <v>1</v>
      </c>
      <c r="B139" s="235" t="s">
        <v>103</v>
      </c>
      <c r="C139" s="237" t="s">
        <v>104</v>
      </c>
      <c r="D139" s="237"/>
      <c r="E139" s="30"/>
      <c r="F139" s="221"/>
      <c r="G139" s="222"/>
      <c r="H139" s="156">
        <v>1345.81</v>
      </c>
      <c r="I139" s="34" t="s">
        <v>105</v>
      </c>
      <c r="J139" s="32">
        <f>IF((ISBLANK(Kotłownie!F139)),"",(PRODUCT(F139,H139/1000000)))</f>
      </c>
    </row>
    <row r="140" spans="1:10" ht="14.25">
      <c r="A140" s="234"/>
      <c r="B140" s="236"/>
      <c r="C140" s="237" t="s">
        <v>106</v>
      </c>
      <c r="D140" s="237"/>
      <c r="E140" s="30"/>
      <c r="F140" s="221"/>
      <c r="G140" s="222"/>
      <c r="H140" s="156">
        <v>1681.48</v>
      </c>
      <c r="I140" s="34" t="s">
        <v>105</v>
      </c>
      <c r="J140" s="32">
        <f>IF((ISBLANK(Kotłownie!F140)),"",(PRODUCT(F140,H140/1000000)))</f>
      </c>
    </row>
    <row r="141" spans="1:10" ht="14.25">
      <c r="A141" s="238">
        <v>2</v>
      </c>
      <c r="B141" s="235" t="s">
        <v>107</v>
      </c>
      <c r="C141" s="237" t="s">
        <v>104</v>
      </c>
      <c r="D141" s="237"/>
      <c r="E141" s="30"/>
      <c r="F141" s="221"/>
      <c r="G141" s="222"/>
      <c r="H141" s="156">
        <v>941.01</v>
      </c>
      <c r="I141" s="34" t="s">
        <v>105</v>
      </c>
      <c r="J141" s="32">
        <f>IF((ISBLANK(Kotłownie!F141)),"",(PRODUCT(F141,H141/1000000)))</f>
      </c>
    </row>
    <row r="142" spans="1:10" ht="14.25">
      <c r="A142" s="238"/>
      <c r="B142" s="236"/>
      <c r="C142" s="237" t="s">
        <v>106</v>
      </c>
      <c r="D142" s="237"/>
      <c r="E142" s="30"/>
      <c r="F142" s="221"/>
      <c r="G142" s="222"/>
      <c r="H142" s="156">
        <v>1178.53</v>
      </c>
      <c r="I142" s="34" t="s">
        <v>105</v>
      </c>
      <c r="J142" s="32">
        <f>IF((ISBLANK(Kotłownie!F142)),"",(PRODUCT(F142,H142/1000000)))</f>
      </c>
    </row>
    <row r="143" spans="1:10" ht="24">
      <c r="A143" s="33">
        <v>3</v>
      </c>
      <c r="B143" s="29" t="s">
        <v>108</v>
      </c>
      <c r="C143" s="266" t="s">
        <v>109</v>
      </c>
      <c r="D143" s="267"/>
      <c r="E143" s="35"/>
      <c r="F143" s="221"/>
      <c r="G143" s="222"/>
      <c r="H143" s="156">
        <v>1.81</v>
      </c>
      <c r="I143" s="31" t="s">
        <v>85</v>
      </c>
      <c r="J143" s="32">
        <f>IF((ISBLANK(Kotłownie!F143)),"",(PRODUCT(F143,H143)))</f>
      </c>
    </row>
    <row r="144" spans="1:10" ht="14.25">
      <c r="A144" s="268" t="s">
        <v>110</v>
      </c>
      <c r="B144" s="269"/>
      <c r="C144" s="269"/>
      <c r="D144" s="269"/>
      <c r="E144" s="269"/>
      <c r="F144" s="269"/>
      <c r="G144" s="269"/>
      <c r="H144" s="269"/>
      <c r="I144" s="270"/>
      <c r="J144" s="44" t="str">
        <f>IF(SUM(J122:J143)=0," ",SUM(J122:J143))</f>
        <v> </v>
      </c>
    </row>
    <row r="145" spans="1:10" ht="14.25">
      <c r="A145" s="271" t="s">
        <v>111</v>
      </c>
      <c r="B145" s="271"/>
      <c r="C145" s="271"/>
      <c r="D145" s="271"/>
      <c r="E145" s="271"/>
      <c r="F145" s="271"/>
      <c r="G145" s="271"/>
      <c r="H145" s="271"/>
      <c r="I145" s="271"/>
      <c r="J145" s="271"/>
    </row>
    <row r="146" spans="1:10" ht="14.25">
      <c r="A146" s="1"/>
      <c r="B146" s="1"/>
      <c r="C146" s="1"/>
      <c r="D146" s="1"/>
      <c r="E146" s="1"/>
      <c r="F146" s="1"/>
      <c r="G146" s="1"/>
      <c r="H146" s="126"/>
      <c r="I146" s="1"/>
      <c r="J146" s="1"/>
    </row>
    <row r="147" spans="1:10" ht="14.25">
      <c r="A147" s="1"/>
      <c r="B147" s="1"/>
      <c r="C147" s="1"/>
      <c r="D147" s="1"/>
      <c r="E147" s="1"/>
      <c r="F147" s="1"/>
      <c r="G147" s="1"/>
      <c r="H147" s="126"/>
      <c r="I147" s="1"/>
      <c r="J147" s="1"/>
    </row>
    <row r="148" spans="1:10" ht="14.25">
      <c r="A148" s="274" t="s">
        <v>117</v>
      </c>
      <c r="B148" s="274"/>
      <c r="C148" s="27"/>
      <c r="D148" s="27"/>
      <c r="E148" s="27"/>
      <c r="F148" s="27"/>
      <c r="G148" s="27"/>
      <c r="H148" s="275"/>
      <c r="I148" s="275"/>
      <c r="J148" s="275"/>
    </row>
    <row r="149" spans="1:10" ht="28.5" customHeight="1">
      <c r="A149" s="227" t="s">
        <v>74</v>
      </c>
      <c r="B149" s="228"/>
      <c r="C149" s="228"/>
      <c r="D149" s="228"/>
      <c r="E149" s="228"/>
      <c r="F149" s="228"/>
      <c r="G149" s="229"/>
      <c r="H149" s="122" t="s">
        <v>75</v>
      </c>
      <c r="I149" s="276" t="s">
        <v>196</v>
      </c>
      <c r="J149" s="277"/>
    </row>
    <row r="150" spans="1:10" ht="32.25" customHeight="1">
      <c r="A150" s="230"/>
      <c r="B150" s="231"/>
      <c r="C150" s="231"/>
      <c r="D150" s="231"/>
      <c r="E150" s="231"/>
      <c r="F150" s="231"/>
      <c r="G150" s="232"/>
      <c r="H150" s="278"/>
      <c r="I150" s="278"/>
      <c r="J150" s="278"/>
    </row>
    <row r="151" spans="1:10" ht="14.25">
      <c r="A151" s="238" t="s">
        <v>5</v>
      </c>
      <c r="B151" s="238" t="s">
        <v>76</v>
      </c>
      <c r="C151" s="238"/>
      <c r="D151" s="238"/>
      <c r="E151" s="238" t="s">
        <v>77</v>
      </c>
      <c r="F151" s="223" t="s">
        <v>78</v>
      </c>
      <c r="G151" s="224"/>
      <c r="H151" s="223" t="s">
        <v>79</v>
      </c>
      <c r="I151" s="224"/>
      <c r="J151" s="238" t="s">
        <v>8</v>
      </c>
    </row>
    <row r="152" spans="1:10" ht="14.25">
      <c r="A152" s="238"/>
      <c r="B152" s="238"/>
      <c r="C152" s="238"/>
      <c r="D152" s="238"/>
      <c r="E152" s="238"/>
      <c r="F152" s="225" t="s">
        <v>80</v>
      </c>
      <c r="G152" s="226"/>
      <c r="H152" s="225" t="s">
        <v>81</v>
      </c>
      <c r="I152" s="226"/>
      <c r="J152" s="238"/>
    </row>
    <row r="153" spans="1:10" ht="14.25">
      <c r="A153" s="28" t="s">
        <v>26</v>
      </c>
      <c r="B153" s="239" t="s">
        <v>82</v>
      </c>
      <c r="C153" s="239"/>
      <c r="D153" s="239"/>
      <c r="E153" s="239"/>
      <c r="F153" s="239"/>
      <c r="G153" s="239"/>
      <c r="H153" s="239"/>
      <c r="I153" s="239"/>
      <c r="J153" s="239"/>
    </row>
    <row r="154" spans="1:10" ht="14.25">
      <c r="A154" s="238">
        <v>1</v>
      </c>
      <c r="B154" s="255" t="s">
        <v>83</v>
      </c>
      <c r="C154" s="256"/>
      <c r="D154" s="29" t="s">
        <v>84</v>
      </c>
      <c r="E154" s="30"/>
      <c r="F154" s="221"/>
      <c r="G154" s="222"/>
      <c r="H154" s="155">
        <v>17.8</v>
      </c>
      <c r="I154" s="31" t="s">
        <v>85</v>
      </c>
      <c r="J154" s="32">
        <f>IF((ISBLANK(Kotłownie!F154)),"",(PRODUCT(F154,H154)))</f>
      </c>
    </row>
    <row r="155" spans="1:10" ht="24">
      <c r="A155" s="238"/>
      <c r="B155" s="257"/>
      <c r="C155" s="258"/>
      <c r="D155" s="29" t="s">
        <v>86</v>
      </c>
      <c r="E155" s="30"/>
      <c r="F155" s="221"/>
      <c r="G155" s="222"/>
      <c r="H155" s="156">
        <v>16.66</v>
      </c>
      <c r="I155" s="31" t="s">
        <v>85</v>
      </c>
      <c r="J155" s="32">
        <f>IF((ISBLANK(Kotłownie!F155)),"",(PRODUCT(F155,H155)))</f>
      </c>
    </row>
    <row r="156" spans="1:10" ht="28.5" customHeight="1">
      <c r="A156" s="33">
        <v>2</v>
      </c>
      <c r="B156" s="237" t="s">
        <v>87</v>
      </c>
      <c r="C156" s="259"/>
      <c r="D156" s="259"/>
      <c r="E156" s="30"/>
      <c r="F156" s="221"/>
      <c r="G156" s="222"/>
      <c r="H156" s="155">
        <v>27.59</v>
      </c>
      <c r="I156" s="31" t="s">
        <v>85</v>
      </c>
      <c r="J156" s="32">
        <f>IF((ISBLANK(Kotłownie!F156)),"",(PRODUCT(F156,H156)))</f>
      </c>
    </row>
    <row r="157" spans="1:10" ht="29.25" customHeight="1">
      <c r="A157" s="33">
        <v>3</v>
      </c>
      <c r="B157" s="237" t="s">
        <v>88</v>
      </c>
      <c r="C157" s="237"/>
      <c r="D157" s="237"/>
      <c r="E157" s="30"/>
      <c r="F157" s="221"/>
      <c r="G157" s="222"/>
      <c r="H157" s="155">
        <v>30.89</v>
      </c>
      <c r="I157" s="31" t="s">
        <v>85</v>
      </c>
      <c r="J157" s="32">
        <f>IF((ISBLANK(Kotłownie!F157)),"",(PRODUCT(F157,H157)))</f>
      </c>
    </row>
    <row r="158" spans="1:10" ht="24.75" customHeight="1">
      <c r="A158" s="33">
        <v>4</v>
      </c>
      <c r="B158" s="237" t="s">
        <v>89</v>
      </c>
      <c r="C158" s="237"/>
      <c r="D158" s="237"/>
      <c r="E158" s="30"/>
      <c r="F158" s="221"/>
      <c r="G158" s="222"/>
      <c r="H158" s="156">
        <v>23.45</v>
      </c>
      <c r="I158" s="31" t="s">
        <v>85</v>
      </c>
      <c r="J158" s="32">
        <f>IF((ISBLANK(Kotłownie!F158)),"",(PRODUCT(F158,H158)))</f>
      </c>
    </row>
    <row r="159" spans="1:10" ht="29.25" customHeight="1">
      <c r="A159" s="33">
        <v>5</v>
      </c>
      <c r="B159" s="237" t="s">
        <v>90</v>
      </c>
      <c r="C159" s="237"/>
      <c r="D159" s="237"/>
      <c r="E159" s="30"/>
      <c r="F159" s="221"/>
      <c r="G159" s="222"/>
      <c r="H159" s="155">
        <v>34.51</v>
      </c>
      <c r="I159" s="31" t="s">
        <v>85</v>
      </c>
      <c r="J159" s="32">
        <f>IF((ISBLANK(Kotłownie!F159)),"",(PRODUCT(F159,H159)))</f>
      </c>
    </row>
    <row r="160" spans="1:10" ht="14.25">
      <c r="A160" s="28" t="s">
        <v>35</v>
      </c>
      <c r="B160" s="239" t="s">
        <v>91</v>
      </c>
      <c r="C160" s="239"/>
      <c r="D160" s="239"/>
      <c r="E160" s="239"/>
      <c r="F160" s="239"/>
      <c r="G160" s="239"/>
      <c r="H160" s="239"/>
      <c r="I160" s="239"/>
      <c r="J160" s="239"/>
    </row>
    <row r="161" spans="1:10" ht="14.25">
      <c r="A161" s="33">
        <v>1</v>
      </c>
      <c r="B161" s="237" t="s">
        <v>92</v>
      </c>
      <c r="C161" s="237"/>
      <c r="D161" s="237"/>
      <c r="E161" s="30"/>
      <c r="F161" s="221"/>
      <c r="G161" s="222"/>
      <c r="H161" s="155">
        <v>23.68</v>
      </c>
      <c r="I161" s="31" t="s">
        <v>85</v>
      </c>
      <c r="J161" s="32">
        <f>IF((ISBLANK(Kotłownie!F161)),"",(PRODUCT(F161,H161)))</f>
      </c>
    </row>
    <row r="162" spans="1:10" ht="30.75" customHeight="1">
      <c r="A162" s="33">
        <v>2</v>
      </c>
      <c r="B162" s="237" t="s">
        <v>93</v>
      </c>
      <c r="C162" s="237"/>
      <c r="D162" s="237"/>
      <c r="E162" s="30"/>
      <c r="F162" s="221"/>
      <c r="G162" s="222"/>
      <c r="H162" s="155">
        <v>18.97</v>
      </c>
      <c r="I162" s="31" t="s">
        <v>85</v>
      </c>
      <c r="J162" s="32">
        <f>IF((ISBLANK(Kotłownie!F162)),"",(PRODUCT(F162,H162)))</f>
      </c>
    </row>
    <row r="163" spans="1:10" ht="27" customHeight="1">
      <c r="A163" s="33">
        <v>3</v>
      </c>
      <c r="B163" s="237" t="s">
        <v>94</v>
      </c>
      <c r="C163" s="237"/>
      <c r="D163" s="237"/>
      <c r="E163" s="30"/>
      <c r="F163" s="221"/>
      <c r="G163" s="222"/>
      <c r="H163" s="156">
        <v>27.22</v>
      </c>
      <c r="I163" s="31" t="s">
        <v>85</v>
      </c>
      <c r="J163" s="32">
        <f>IF((ISBLANK(Kotłownie!F163)),"",(PRODUCT(F163,H163)))</f>
      </c>
    </row>
    <row r="164" spans="1:10" ht="14.25">
      <c r="A164" s="28" t="s">
        <v>55</v>
      </c>
      <c r="B164" s="239" t="s">
        <v>95</v>
      </c>
      <c r="C164" s="239"/>
      <c r="D164" s="239"/>
      <c r="E164" s="30"/>
      <c r="F164" s="221"/>
      <c r="G164" s="222"/>
      <c r="H164" s="156">
        <v>4.55</v>
      </c>
      <c r="I164" s="31" t="s">
        <v>85</v>
      </c>
      <c r="J164" s="32">
        <f>IF((ISBLANK(Kotłownie!F164)),"",(PRODUCT(F164,H164)))</f>
      </c>
    </row>
    <row r="165" spans="1:10" ht="14.25">
      <c r="A165" s="28" t="s">
        <v>62</v>
      </c>
      <c r="B165" s="239" t="s">
        <v>96</v>
      </c>
      <c r="C165" s="239"/>
      <c r="D165" s="239"/>
      <c r="E165" s="239"/>
      <c r="F165" s="239"/>
      <c r="G165" s="239"/>
      <c r="H165" s="239"/>
      <c r="I165" s="239"/>
      <c r="J165" s="239"/>
    </row>
    <row r="166" spans="1:10" ht="14.25">
      <c r="A166" s="33">
        <v>1</v>
      </c>
      <c r="B166" s="237" t="s">
        <v>97</v>
      </c>
      <c r="C166" s="237"/>
      <c r="D166" s="237"/>
      <c r="E166" s="30"/>
      <c r="F166" s="221"/>
      <c r="G166" s="222"/>
      <c r="H166" s="157">
        <v>9.41</v>
      </c>
      <c r="I166" s="31" t="s">
        <v>85</v>
      </c>
      <c r="J166" s="32">
        <f>IF((ISBLANK(Kotłownie!F166)),"",(PRODUCT(F166,H166)))</f>
      </c>
    </row>
    <row r="167" spans="1:10" ht="14.25">
      <c r="A167" s="33">
        <v>2</v>
      </c>
      <c r="B167" s="237" t="s">
        <v>98</v>
      </c>
      <c r="C167" s="237"/>
      <c r="D167" s="237"/>
      <c r="E167" s="30"/>
      <c r="F167" s="221"/>
      <c r="G167" s="222"/>
      <c r="H167" s="155">
        <v>11.57</v>
      </c>
      <c r="I167" s="31" t="s">
        <v>85</v>
      </c>
      <c r="J167" s="32">
        <f>IF((ISBLANK(Kotłownie!F167)),"",(PRODUCT(F167,H167)))</f>
      </c>
    </row>
    <row r="168" spans="1:10" ht="14.25">
      <c r="A168" s="33">
        <v>3</v>
      </c>
      <c r="B168" s="237" t="s">
        <v>99</v>
      </c>
      <c r="C168" s="237"/>
      <c r="D168" s="237"/>
      <c r="E168" s="30"/>
      <c r="F168" s="221"/>
      <c r="G168" s="222"/>
      <c r="H168" s="155">
        <v>18.33</v>
      </c>
      <c r="I168" s="31" t="s">
        <v>85</v>
      </c>
      <c r="J168" s="32">
        <f>IF((ISBLANK(Kotłownie!F168)),"",(PRODUCT(F168,H168)))</f>
      </c>
    </row>
    <row r="169" spans="1:10" ht="14.25">
      <c r="A169" s="33">
        <v>4</v>
      </c>
      <c r="B169" s="237" t="s">
        <v>100</v>
      </c>
      <c r="C169" s="237"/>
      <c r="D169" s="237"/>
      <c r="E169" s="30"/>
      <c r="F169" s="221"/>
      <c r="G169" s="222"/>
      <c r="H169" s="155">
        <v>9.07</v>
      </c>
      <c r="I169" s="31" t="s">
        <v>85</v>
      </c>
      <c r="J169" s="32">
        <f>IF((ISBLANK(Kotłownie!F169)),"",(PRODUCT(F169,H169)))</f>
      </c>
    </row>
    <row r="170" spans="1:10" ht="14.25">
      <c r="A170" s="28" t="s">
        <v>101</v>
      </c>
      <c r="B170" s="239" t="s">
        <v>102</v>
      </c>
      <c r="C170" s="239"/>
      <c r="D170" s="239"/>
      <c r="E170" s="239"/>
      <c r="F170" s="239"/>
      <c r="G170" s="239"/>
      <c r="H170" s="239"/>
      <c r="I170" s="239"/>
      <c r="J170" s="239"/>
    </row>
    <row r="171" spans="1:10" ht="14.25">
      <c r="A171" s="233">
        <v>1</v>
      </c>
      <c r="B171" s="235" t="s">
        <v>103</v>
      </c>
      <c r="C171" s="237" t="s">
        <v>104</v>
      </c>
      <c r="D171" s="237"/>
      <c r="E171" s="30"/>
      <c r="F171" s="221"/>
      <c r="G171" s="222"/>
      <c r="H171" s="156">
        <v>1345.81</v>
      </c>
      <c r="I171" s="34" t="s">
        <v>105</v>
      </c>
      <c r="J171" s="32">
        <f>IF((ISBLANK(Kotłownie!F171)),"",(PRODUCT(F171,H171/1000000)))</f>
      </c>
    </row>
    <row r="172" spans="1:10" ht="14.25">
      <c r="A172" s="234"/>
      <c r="B172" s="236"/>
      <c r="C172" s="237" t="s">
        <v>106</v>
      </c>
      <c r="D172" s="237"/>
      <c r="E172" s="30"/>
      <c r="F172" s="221"/>
      <c r="G172" s="222"/>
      <c r="H172" s="156">
        <v>1681.48</v>
      </c>
      <c r="I172" s="34" t="s">
        <v>105</v>
      </c>
      <c r="J172" s="32">
        <f>IF((ISBLANK(Kotłownie!F172)),"",(PRODUCT(F172,H172/1000000)))</f>
      </c>
    </row>
    <row r="173" spans="1:10" ht="14.25">
      <c r="A173" s="238">
        <v>2</v>
      </c>
      <c r="B173" s="235" t="s">
        <v>107</v>
      </c>
      <c r="C173" s="237" t="s">
        <v>104</v>
      </c>
      <c r="D173" s="237"/>
      <c r="E173" s="30"/>
      <c r="F173" s="221"/>
      <c r="G173" s="222"/>
      <c r="H173" s="156">
        <v>941.01</v>
      </c>
      <c r="I173" s="34" t="s">
        <v>105</v>
      </c>
      <c r="J173" s="32">
        <f>IF((ISBLANK(Kotłownie!F173)),"",(PRODUCT(F173,H173/1000000)))</f>
      </c>
    </row>
    <row r="174" spans="1:10" ht="14.25">
      <c r="A174" s="238"/>
      <c r="B174" s="236"/>
      <c r="C174" s="237" t="s">
        <v>106</v>
      </c>
      <c r="D174" s="237"/>
      <c r="E174" s="30"/>
      <c r="F174" s="221"/>
      <c r="G174" s="222"/>
      <c r="H174" s="156">
        <v>1178.53</v>
      </c>
      <c r="I174" s="34" t="s">
        <v>105</v>
      </c>
      <c r="J174" s="32">
        <f>IF((ISBLANK(Kotłownie!F174)),"",(PRODUCT(F174,H174/1000000)))</f>
      </c>
    </row>
    <row r="175" spans="1:10" ht="24">
      <c r="A175" s="33">
        <v>3</v>
      </c>
      <c r="B175" s="29" t="s">
        <v>108</v>
      </c>
      <c r="C175" s="266" t="s">
        <v>109</v>
      </c>
      <c r="D175" s="267"/>
      <c r="E175" s="35"/>
      <c r="F175" s="221"/>
      <c r="G175" s="222"/>
      <c r="H175" s="156">
        <v>1.81</v>
      </c>
      <c r="I175" s="31" t="s">
        <v>85</v>
      </c>
      <c r="J175" s="32">
        <f>IF((ISBLANK(Kotłownie!F175)),"",(PRODUCT(F175,H175)))</f>
      </c>
    </row>
    <row r="176" spans="1:10" ht="14.25">
      <c r="A176" s="268" t="s">
        <v>110</v>
      </c>
      <c r="B176" s="269"/>
      <c r="C176" s="269"/>
      <c r="D176" s="269"/>
      <c r="E176" s="269"/>
      <c r="F176" s="269"/>
      <c r="G176" s="269"/>
      <c r="H176" s="269"/>
      <c r="I176" s="270"/>
      <c r="J176" s="44" t="str">
        <f>IF(SUM(J154:J175)=0," ",SUM(J154:J175))</f>
        <v> </v>
      </c>
    </row>
    <row r="177" spans="1:10" ht="14.25">
      <c r="A177" s="271" t="s">
        <v>111</v>
      </c>
      <c r="B177" s="271"/>
      <c r="C177" s="271"/>
      <c r="D177" s="271"/>
      <c r="E177" s="271"/>
      <c r="F177" s="271"/>
      <c r="G177" s="271"/>
      <c r="H177" s="271"/>
      <c r="I177" s="271"/>
      <c r="J177" s="271"/>
    </row>
  </sheetData>
  <sheetProtection/>
  <mergeCells count="335">
    <mergeCell ref="A9:B9"/>
    <mergeCell ref="H9:J9"/>
    <mergeCell ref="F13:G13"/>
    <mergeCell ref="A12:A13"/>
    <mergeCell ref="B12:D13"/>
    <mergeCell ref="E12:E13"/>
    <mergeCell ref="H12:I12"/>
    <mergeCell ref="J12:J13"/>
    <mergeCell ref="H13:I13"/>
    <mergeCell ref="F12:G12"/>
    <mergeCell ref="B18:D18"/>
    <mergeCell ref="B19:D19"/>
    <mergeCell ref="I10:J10"/>
    <mergeCell ref="H11:J11"/>
    <mergeCell ref="B20:D20"/>
    <mergeCell ref="B21:J21"/>
    <mergeCell ref="F20:G20"/>
    <mergeCell ref="F16:G16"/>
    <mergeCell ref="F17:G17"/>
    <mergeCell ref="F18:G18"/>
    <mergeCell ref="C35:D35"/>
    <mergeCell ref="B24:D24"/>
    <mergeCell ref="B25:D25"/>
    <mergeCell ref="B28:D28"/>
    <mergeCell ref="B29:D29"/>
    <mergeCell ref="B30:D30"/>
    <mergeCell ref="B31:J31"/>
    <mergeCell ref="F28:G28"/>
    <mergeCell ref="F29:G29"/>
    <mergeCell ref="F30:G30"/>
    <mergeCell ref="A32:A33"/>
    <mergeCell ref="B32:B33"/>
    <mergeCell ref="C32:D32"/>
    <mergeCell ref="C33:D33"/>
    <mergeCell ref="B42:D42"/>
    <mergeCell ref="E42:J42"/>
    <mergeCell ref="F35:G35"/>
    <mergeCell ref="A34:A35"/>
    <mergeCell ref="B34:B35"/>
    <mergeCell ref="C34:D34"/>
    <mergeCell ref="B43:D43"/>
    <mergeCell ref="E43:J43"/>
    <mergeCell ref="C36:D36"/>
    <mergeCell ref="A37:I37"/>
    <mergeCell ref="A38:J38"/>
    <mergeCell ref="B40:D40"/>
    <mergeCell ref="B41:D41"/>
    <mergeCell ref="E41:J41"/>
    <mergeCell ref="E40:J40"/>
    <mergeCell ref="F36:G36"/>
    <mergeCell ref="B44:D44"/>
    <mergeCell ref="E44:J44"/>
    <mergeCell ref="A46:D46"/>
    <mergeCell ref="E46:J46"/>
    <mergeCell ref="A52:B52"/>
    <mergeCell ref="H52:J52"/>
    <mergeCell ref="D50:E50"/>
    <mergeCell ref="F50:J50"/>
    <mergeCell ref="E45:J45"/>
    <mergeCell ref="B45:D45"/>
    <mergeCell ref="B57:J57"/>
    <mergeCell ref="A58:A59"/>
    <mergeCell ref="B58:C59"/>
    <mergeCell ref="B60:D60"/>
    <mergeCell ref="B61:D61"/>
    <mergeCell ref="F55:G55"/>
    <mergeCell ref="F56:G56"/>
    <mergeCell ref="F58:G58"/>
    <mergeCell ref="F59:G59"/>
    <mergeCell ref="F61:G61"/>
    <mergeCell ref="B62:D62"/>
    <mergeCell ref="I53:J53"/>
    <mergeCell ref="H54:J54"/>
    <mergeCell ref="A55:A56"/>
    <mergeCell ref="B55:D56"/>
    <mergeCell ref="E55:E56"/>
    <mergeCell ref="H55:I55"/>
    <mergeCell ref="J55:J56"/>
    <mergeCell ref="H56:I56"/>
    <mergeCell ref="A53:G54"/>
    <mergeCell ref="B72:D72"/>
    <mergeCell ref="B73:D73"/>
    <mergeCell ref="B74:J74"/>
    <mergeCell ref="F70:G70"/>
    <mergeCell ref="F71:G71"/>
    <mergeCell ref="F72:G72"/>
    <mergeCell ref="F73:G73"/>
    <mergeCell ref="B68:D68"/>
    <mergeCell ref="F67:G67"/>
    <mergeCell ref="F68:G68"/>
    <mergeCell ref="B69:J69"/>
    <mergeCell ref="B70:D70"/>
    <mergeCell ref="B71:D71"/>
    <mergeCell ref="A81:J81"/>
    <mergeCell ref="A84:B84"/>
    <mergeCell ref="H84:J84"/>
    <mergeCell ref="I85:J85"/>
    <mergeCell ref="H86:J86"/>
    <mergeCell ref="B63:D63"/>
    <mergeCell ref="B64:J64"/>
    <mergeCell ref="B65:D65"/>
    <mergeCell ref="B66:D66"/>
    <mergeCell ref="B67:D67"/>
    <mergeCell ref="A77:A78"/>
    <mergeCell ref="B77:B78"/>
    <mergeCell ref="C77:D77"/>
    <mergeCell ref="C78:D78"/>
    <mergeCell ref="C79:D79"/>
    <mergeCell ref="A80:I80"/>
    <mergeCell ref="F77:G77"/>
    <mergeCell ref="F78:G78"/>
    <mergeCell ref="F79:G79"/>
    <mergeCell ref="B90:C91"/>
    <mergeCell ref="B92:D92"/>
    <mergeCell ref="B93:D93"/>
    <mergeCell ref="B94:D94"/>
    <mergeCell ref="F90:G90"/>
    <mergeCell ref="F91:G91"/>
    <mergeCell ref="F92:G92"/>
    <mergeCell ref="F93:G93"/>
    <mergeCell ref="H87:I87"/>
    <mergeCell ref="J87:J88"/>
    <mergeCell ref="H88:I88"/>
    <mergeCell ref="F87:G87"/>
    <mergeCell ref="F88:G88"/>
    <mergeCell ref="B89:J89"/>
    <mergeCell ref="B103:D103"/>
    <mergeCell ref="B104:D104"/>
    <mergeCell ref="B105:D105"/>
    <mergeCell ref="B106:J106"/>
    <mergeCell ref="F102:G102"/>
    <mergeCell ref="F103:G103"/>
    <mergeCell ref="F104:G104"/>
    <mergeCell ref="F105:G105"/>
    <mergeCell ref="I117:J117"/>
    <mergeCell ref="H118:J118"/>
    <mergeCell ref="B95:D95"/>
    <mergeCell ref="B96:J96"/>
    <mergeCell ref="B97:D97"/>
    <mergeCell ref="B98:D98"/>
    <mergeCell ref="B99:D99"/>
    <mergeCell ref="B100:D100"/>
    <mergeCell ref="B101:J101"/>
    <mergeCell ref="B102:D102"/>
    <mergeCell ref="F126:G126"/>
    <mergeCell ref="A109:A110"/>
    <mergeCell ref="B109:B110"/>
    <mergeCell ref="C109:D109"/>
    <mergeCell ref="C110:D110"/>
    <mergeCell ref="C111:D111"/>
    <mergeCell ref="A112:I112"/>
    <mergeCell ref="A113:J113"/>
    <mergeCell ref="A116:B116"/>
    <mergeCell ref="H116:J116"/>
    <mergeCell ref="B121:J121"/>
    <mergeCell ref="A122:A123"/>
    <mergeCell ref="B122:C123"/>
    <mergeCell ref="B124:D124"/>
    <mergeCell ref="B125:D125"/>
    <mergeCell ref="B126:D126"/>
    <mergeCell ref="F122:G122"/>
    <mergeCell ref="F123:G123"/>
    <mergeCell ref="F124:G124"/>
    <mergeCell ref="F125:G125"/>
    <mergeCell ref="A119:A120"/>
    <mergeCell ref="B119:D120"/>
    <mergeCell ref="E119:E120"/>
    <mergeCell ref="H119:I119"/>
    <mergeCell ref="J119:J120"/>
    <mergeCell ref="H120:I120"/>
    <mergeCell ref="F119:G119"/>
    <mergeCell ref="F120:G120"/>
    <mergeCell ref="B137:D137"/>
    <mergeCell ref="B138:J138"/>
    <mergeCell ref="F134:G134"/>
    <mergeCell ref="F135:G135"/>
    <mergeCell ref="F136:G136"/>
    <mergeCell ref="F137:G137"/>
    <mergeCell ref="A148:B148"/>
    <mergeCell ref="H148:J148"/>
    <mergeCell ref="I149:J149"/>
    <mergeCell ref="H150:J150"/>
    <mergeCell ref="B127:D127"/>
    <mergeCell ref="B128:J128"/>
    <mergeCell ref="B129:D129"/>
    <mergeCell ref="B130:D130"/>
    <mergeCell ref="B131:D131"/>
    <mergeCell ref="B132:D132"/>
    <mergeCell ref="B141:B142"/>
    <mergeCell ref="C141:D141"/>
    <mergeCell ref="C142:D142"/>
    <mergeCell ref="C143:D143"/>
    <mergeCell ref="A144:I144"/>
    <mergeCell ref="A145:J145"/>
    <mergeCell ref="A154:A155"/>
    <mergeCell ref="B154:C155"/>
    <mergeCell ref="B156:D156"/>
    <mergeCell ref="B157:D157"/>
    <mergeCell ref="B158:D158"/>
    <mergeCell ref="B159:D159"/>
    <mergeCell ref="E151:E152"/>
    <mergeCell ref="H151:I151"/>
    <mergeCell ref="J151:J152"/>
    <mergeCell ref="H152:I152"/>
    <mergeCell ref="B164:D164"/>
    <mergeCell ref="B153:J153"/>
    <mergeCell ref="B160:J160"/>
    <mergeCell ref="F158:G158"/>
    <mergeCell ref="F159:G159"/>
    <mergeCell ref="B161:D161"/>
    <mergeCell ref="A177:J177"/>
    <mergeCell ref="A48:J48"/>
    <mergeCell ref="B50:C50"/>
    <mergeCell ref="A171:A172"/>
    <mergeCell ref="B171:B172"/>
    <mergeCell ref="C171:D171"/>
    <mergeCell ref="C172:D172"/>
    <mergeCell ref="A173:A174"/>
    <mergeCell ref="A151:A152"/>
    <mergeCell ref="B151:D152"/>
    <mergeCell ref="B167:D167"/>
    <mergeCell ref="B168:D168"/>
    <mergeCell ref="B169:D169"/>
    <mergeCell ref="B170:J170"/>
    <mergeCell ref="C175:D175"/>
    <mergeCell ref="A176:I176"/>
    <mergeCell ref="F175:G175"/>
    <mergeCell ref="F171:G171"/>
    <mergeCell ref="F172:G172"/>
    <mergeCell ref="B162:D162"/>
    <mergeCell ref="B163:D163"/>
    <mergeCell ref="B173:B174"/>
    <mergeCell ref="C173:D173"/>
    <mergeCell ref="C174:D174"/>
    <mergeCell ref="B165:J165"/>
    <mergeCell ref="B166:D166"/>
    <mergeCell ref="F173:G173"/>
    <mergeCell ref="F174:G174"/>
    <mergeCell ref="F169:G169"/>
    <mergeCell ref="F32:G32"/>
    <mergeCell ref="F33:G33"/>
    <mergeCell ref="F34:G34"/>
    <mergeCell ref="F25:G25"/>
    <mergeCell ref="F27:G27"/>
    <mergeCell ref="B26:J26"/>
    <mergeCell ref="B27:D27"/>
    <mergeCell ref="B22:D22"/>
    <mergeCell ref="B23:D23"/>
    <mergeCell ref="A1:J1"/>
    <mergeCell ref="H2:J2"/>
    <mergeCell ref="B14:J14"/>
    <mergeCell ref="A15:A16"/>
    <mergeCell ref="B15:C16"/>
    <mergeCell ref="B17:D17"/>
    <mergeCell ref="A4:B6"/>
    <mergeCell ref="C4:D6"/>
    <mergeCell ref="H8:J8"/>
    <mergeCell ref="A10:G11"/>
    <mergeCell ref="F15:G15"/>
    <mergeCell ref="E3:E6"/>
    <mergeCell ref="A3:D3"/>
    <mergeCell ref="F60:G60"/>
    <mergeCell ref="F19:G19"/>
    <mergeCell ref="F22:G22"/>
    <mergeCell ref="F23:G23"/>
    <mergeCell ref="F24:G24"/>
    <mergeCell ref="F62:G62"/>
    <mergeCell ref="F63:G63"/>
    <mergeCell ref="F65:G65"/>
    <mergeCell ref="F66:G66"/>
    <mergeCell ref="F75:G75"/>
    <mergeCell ref="F76:G76"/>
    <mergeCell ref="A85:G86"/>
    <mergeCell ref="A75:A76"/>
    <mergeCell ref="B75:B76"/>
    <mergeCell ref="C75:D75"/>
    <mergeCell ref="C76:D76"/>
    <mergeCell ref="F94:G94"/>
    <mergeCell ref="A87:A88"/>
    <mergeCell ref="B87:D88"/>
    <mergeCell ref="E87:E88"/>
    <mergeCell ref="A90:A91"/>
    <mergeCell ref="F95:G95"/>
    <mergeCell ref="F97:G97"/>
    <mergeCell ref="F98:G98"/>
    <mergeCell ref="F99:G99"/>
    <mergeCell ref="F100:G100"/>
    <mergeCell ref="F107:G107"/>
    <mergeCell ref="F108:G108"/>
    <mergeCell ref="F109:G109"/>
    <mergeCell ref="F110:G110"/>
    <mergeCell ref="F111:G111"/>
    <mergeCell ref="A117:G118"/>
    <mergeCell ref="A107:A108"/>
    <mergeCell ref="B107:B108"/>
    <mergeCell ref="C107:D107"/>
    <mergeCell ref="C108:D108"/>
    <mergeCell ref="F127:G127"/>
    <mergeCell ref="F129:G129"/>
    <mergeCell ref="F130:G130"/>
    <mergeCell ref="F131:G131"/>
    <mergeCell ref="F132:G132"/>
    <mergeCell ref="F139:G139"/>
    <mergeCell ref="B133:J133"/>
    <mergeCell ref="B134:D134"/>
    <mergeCell ref="B135:D135"/>
    <mergeCell ref="B136:D136"/>
    <mergeCell ref="F140:G140"/>
    <mergeCell ref="F141:G141"/>
    <mergeCell ref="F142:G142"/>
    <mergeCell ref="F143:G143"/>
    <mergeCell ref="A149:G150"/>
    <mergeCell ref="A139:A140"/>
    <mergeCell ref="B139:B140"/>
    <mergeCell ref="C139:D139"/>
    <mergeCell ref="C140:D140"/>
    <mergeCell ref="A141:A142"/>
    <mergeCell ref="F166:G166"/>
    <mergeCell ref="F167:G167"/>
    <mergeCell ref="F151:G151"/>
    <mergeCell ref="F152:G152"/>
    <mergeCell ref="F154:G154"/>
    <mergeCell ref="F155:G155"/>
    <mergeCell ref="F156:G156"/>
    <mergeCell ref="F157:G157"/>
    <mergeCell ref="A2:G2"/>
    <mergeCell ref="H3:I3"/>
    <mergeCell ref="H4:I4"/>
    <mergeCell ref="H5:I5"/>
    <mergeCell ref="H6:I6"/>
    <mergeCell ref="F168:G168"/>
    <mergeCell ref="F161:G161"/>
    <mergeCell ref="F162:G162"/>
    <mergeCell ref="F163:G163"/>
    <mergeCell ref="F164:G164"/>
  </mergeCells>
  <conditionalFormatting sqref="J37 J80 J112 J144 J176">
    <cfRule type="expression" priority="1" dxfId="46" stopIfTrue="1">
      <formula>$K$37="Wpisz gminę"</formula>
    </cfRule>
  </conditionalFormatting>
  <conditionalFormatting sqref="J37 J80 J112 J144 J176">
    <cfRule type="expression" priority="2" dxfId="46" stopIfTrue="1">
      <formula>$K$37="Wybierz gminę"</formula>
    </cfRule>
  </conditionalFormatting>
  <conditionalFormatting sqref="I10:J10">
    <cfRule type="expression" priority="3" dxfId="11" stopIfTrue="1">
      <formula>$J$10&lt;&gt;""</formula>
    </cfRule>
  </conditionalFormatting>
  <conditionalFormatting sqref="H11:J11">
    <cfRule type="expression" priority="4" dxfId="0" stopIfTrue="1">
      <formula>$I$11=""</formula>
    </cfRule>
  </conditionalFormatting>
  <conditionalFormatting sqref="I53:J53">
    <cfRule type="expression" priority="9" dxfId="11" stopIfTrue="1">
      <formula>$J$53&lt;&gt;""</formula>
    </cfRule>
  </conditionalFormatting>
  <conditionalFormatting sqref="I85:J85">
    <cfRule type="expression" priority="8" dxfId="11" stopIfTrue="1">
      <formula>$J$85&lt;&gt;""</formula>
    </cfRule>
  </conditionalFormatting>
  <conditionalFormatting sqref="I117:J117">
    <cfRule type="expression" priority="7" dxfId="11" stopIfTrue="1">
      <formula>$J$117&lt;&gt;""</formula>
    </cfRule>
  </conditionalFormatting>
  <conditionalFormatting sqref="I149:J149">
    <cfRule type="expression" priority="6" dxfId="11" stopIfTrue="1">
      <formula>$J$149&lt;&gt;""</formula>
    </cfRule>
  </conditionalFormatting>
  <conditionalFormatting sqref="H54:J54">
    <cfRule type="expression" priority="10" dxfId="0" stopIfTrue="1">
      <formula>$I$54=""</formula>
    </cfRule>
  </conditionalFormatting>
  <conditionalFormatting sqref="H86:J86">
    <cfRule type="expression" priority="11" dxfId="0" stopIfTrue="1">
      <formula>$I$86=""</formula>
    </cfRule>
  </conditionalFormatting>
  <conditionalFormatting sqref="H118:J118">
    <cfRule type="expression" priority="12" dxfId="0" stopIfTrue="1">
      <formula>$I$118=""</formula>
    </cfRule>
  </conditionalFormatting>
  <conditionalFormatting sqref="H150:J150">
    <cfRule type="expression" priority="13" dxfId="0" stopIfTrue="1">
      <formula>$I$150=""</formula>
    </cfRule>
  </conditionalFormatting>
  <dataValidations count="4">
    <dataValidation type="list" allowBlank="1" showInputMessage="1" showErrorMessage="1" promptTitle="Wybierz prawidłową gminę" prompt="Lista gmin ułożona jest alfabetycznie dla całego województwa" errorTitle="nieprawidłowe dane" error="wybierz gminę z listy rozwijanej" sqref="H150:J150 H11:J11 H86:J86 H118:J118">
      <formula1>GminyMalopolski</formula1>
    </dataValidation>
    <dataValidation type="list" allowBlank="1" showInputMessage="1" showErrorMessage="1" promptTitle="Wybierz prawidłową gminę" prompt="Lista gmin ułożona jest alfabytecznie dla całego województwa" errorTitle="nieprawidłowe dane" error="wybierz gminę z listy rozwijanej" sqref="H54:J54">
      <formula1>GminyMalopolski</formula1>
    </dataValidation>
    <dataValidation type="list" allowBlank="1" showInputMessage="1" showErrorMessage="1" sqref="H4:I6">
      <formula1>GminyMalopolski</formula1>
    </dataValidation>
    <dataValidation type="list" allowBlank="1" showInputMessage="1" showErrorMessage="1" sqref="J4:J6">
      <formula1>Powiaty</formula1>
    </dataValidation>
  </dataValidations>
  <hyperlinks>
    <hyperlink ref="H8:J8" location="'Załącznik Nr 1'!A1" display="Kliknij, aby powrócić do Załącznika Nr 1"/>
  </hyperlinks>
  <printOptions/>
  <pageMargins left="0.7" right="0.7" top="0.75" bottom="0.75" header="0.3" footer="0.3"/>
  <pageSetup horizontalDpi="600" verticalDpi="600" orientation="landscape" paperSize="9" scale="83" r:id="rId3"/>
  <rowBreaks count="5" manualBreakCount="5">
    <brk id="20" max="9" man="1"/>
    <brk id="51" max="9" man="1"/>
    <brk id="81" max="9" man="1"/>
    <brk id="114" max="9" man="1"/>
    <brk id="145" max="9" man="1"/>
  </rowBreaks>
  <legacyDrawing r:id="rId2"/>
</worksheet>
</file>

<file path=xl/worksheets/sheet3.xml><?xml version="1.0" encoding="utf-8"?>
<worksheet xmlns="http://schemas.openxmlformats.org/spreadsheetml/2006/main" xmlns:r="http://schemas.openxmlformats.org/officeDocument/2006/relationships">
  <sheetPr>
    <tabColor theme="7" tint="-0.4999699890613556"/>
  </sheetPr>
  <dimension ref="A1:M100"/>
  <sheetViews>
    <sheetView showGridLines="0" zoomScalePageLayoutView="0" workbookViewId="0" topLeftCell="A1">
      <selection activeCell="I87" sqref="I87:I93"/>
    </sheetView>
  </sheetViews>
  <sheetFormatPr defaultColWidth="8.796875" defaultRowHeight="14.25"/>
  <cols>
    <col min="1" max="1" width="3.69921875" style="0" customWidth="1"/>
    <col min="2" max="2" width="24.3984375" style="107" customWidth="1"/>
    <col min="3" max="3" width="27.59765625" style="0" customWidth="1"/>
    <col min="4" max="4" width="5.8984375" style="0" customWidth="1"/>
    <col min="5" max="5" width="9" style="0" customWidth="1"/>
    <col min="6" max="6" width="3.59765625" style="107" customWidth="1"/>
    <col min="7" max="7" width="13.69921875" style="0" customWidth="1"/>
    <col min="8" max="8" width="6.09765625" style="0" customWidth="1"/>
    <col min="9" max="9" width="9.8984375" style="127" customWidth="1"/>
    <col min="10" max="10" width="14.8984375" style="0" customWidth="1"/>
    <col min="11" max="11" width="14.69921875" style="0" customWidth="1"/>
    <col min="12" max="12" width="17.09765625" style="0" customWidth="1"/>
  </cols>
  <sheetData>
    <row r="1" spans="1:12" s="107" customFormat="1" ht="36.75" customHeight="1">
      <c r="A1" s="332" t="s">
        <v>393</v>
      </c>
      <c r="B1" s="332"/>
      <c r="C1" s="332"/>
      <c r="D1" s="332"/>
      <c r="E1" s="332"/>
      <c r="F1" s="332"/>
      <c r="G1" s="332"/>
      <c r="H1" s="332"/>
      <c r="I1" s="332"/>
      <c r="J1" s="333"/>
      <c r="K1" s="136"/>
      <c r="L1" s="136"/>
    </row>
    <row r="2" spans="1:12" s="107" customFormat="1" ht="15" customHeight="1">
      <c r="A2" s="214" t="s">
        <v>400</v>
      </c>
      <c r="B2" s="215"/>
      <c r="C2" s="215"/>
      <c r="D2" s="215"/>
      <c r="E2" s="215"/>
      <c r="F2" s="215"/>
      <c r="G2" s="215"/>
      <c r="H2" s="215"/>
      <c r="I2" s="216"/>
      <c r="J2" s="150" t="s">
        <v>425</v>
      </c>
      <c r="K2" s="148"/>
      <c r="L2" s="143"/>
    </row>
    <row r="3" spans="1:12" s="107" customFormat="1" ht="24" customHeight="1">
      <c r="A3" s="334" t="s">
        <v>2</v>
      </c>
      <c r="B3" s="335"/>
      <c r="C3" s="336"/>
      <c r="D3" s="339" t="s">
        <v>401</v>
      </c>
      <c r="E3" s="340"/>
      <c r="F3" s="140" t="s">
        <v>399</v>
      </c>
      <c r="G3" s="139" t="s">
        <v>394</v>
      </c>
      <c r="H3" s="217" t="s">
        <v>112</v>
      </c>
      <c r="I3" s="218"/>
      <c r="J3" s="140" t="s">
        <v>395</v>
      </c>
      <c r="K3" s="149"/>
      <c r="L3" s="143"/>
    </row>
    <row r="4" spans="1:12" s="107" customFormat="1" ht="18.75" customHeight="1">
      <c r="A4" s="145" t="s">
        <v>396</v>
      </c>
      <c r="B4" s="146"/>
      <c r="C4" s="146" t="s">
        <v>3</v>
      </c>
      <c r="D4" s="341"/>
      <c r="E4" s="342"/>
      <c r="F4" s="147"/>
      <c r="G4" s="144"/>
      <c r="H4" s="219"/>
      <c r="I4" s="220"/>
      <c r="J4" s="142"/>
      <c r="K4" s="143"/>
      <c r="L4" s="143"/>
    </row>
    <row r="5" spans="1:12" s="107" customFormat="1" ht="19.5" customHeight="1">
      <c r="A5" s="328"/>
      <c r="B5" s="329"/>
      <c r="C5" s="329"/>
      <c r="D5" s="341"/>
      <c r="E5" s="342"/>
      <c r="F5" s="147"/>
      <c r="G5" s="144"/>
      <c r="H5" s="219"/>
      <c r="I5" s="220"/>
      <c r="J5" s="142"/>
      <c r="K5" s="143"/>
      <c r="L5" s="143"/>
    </row>
    <row r="6" spans="1:12" s="107" customFormat="1" ht="21.75" customHeight="1">
      <c r="A6" s="330"/>
      <c r="B6" s="331"/>
      <c r="C6" s="331"/>
      <c r="D6" s="343"/>
      <c r="E6" s="344"/>
      <c r="F6" s="147"/>
      <c r="G6" s="144"/>
      <c r="H6" s="219"/>
      <c r="I6" s="220"/>
      <c r="J6" s="142"/>
      <c r="K6" s="143"/>
      <c r="L6" s="143"/>
    </row>
    <row r="7" spans="1:12" ht="14.25">
      <c r="A7" s="1"/>
      <c r="B7" s="1"/>
      <c r="C7" s="1"/>
      <c r="D7" s="1"/>
      <c r="E7" s="1"/>
      <c r="F7" s="1"/>
      <c r="G7" s="1"/>
      <c r="H7" s="1"/>
      <c r="I7" s="246" t="s">
        <v>121</v>
      </c>
      <c r="J7" s="246"/>
      <c r="K7" s="1"/>
      <c r="L7" s="1"/>
    </row>
    <row r="8" spans="1:12" ht="14.25">
      <c r="A8" s="347" t="s">
        <v>122</v>
      </c>
      <c r="B8" s="347"/>
      <c r="C8" s="347"/>
      <c r="D8" s="47"/>
      <c r="E8" s="1"/>
      <c r="F8" s="1"/>
      <c r="G8" s="322" t="s">
        <v>200</v>
      </c>
      <c r="H8" s="322"/>
      <c r="I8" s="322"/>
      <c r="J8" s="322"/>
      <c r="K8" s="1"/>
      <c r="L8" s="1"/>
    </row>
    <row r="9" spans="1:12" ht="23.25" customHeight="1">
      <c r="A9" s="345" t="s">
        <v>123</v>
      </c>
      <c r="B9" s="346"/>
      <c r="C9" s="346"/>
      <c r="D9" s="346"/>
      <c r="E9" s="346"/>
      <c r="F9" s="308" t="s">
        <v>199</v>
      </c>
      <c r="G9" s="308"/>
      <c r="H9" s="308"/>
      <c r="I9" s="370"/>
      <c r="J9" s="371"/>
      <c r="K9" s="1"/>
      <c r="L9" s="1"/>
    </row>
    <row r="10" spans="1:12" ht="36" customHeight="1">
      <c r="A10" s="372" t="s">
        <v>5</v>
      </c>
      <c r="B10" s="324" t="s">
        <v>423</v>
      </c>
      <c r="C10" s="325"/>
      <c r="D10" s="223" t="s">
        <v>124</v>
      </c>
      <c r="E10" s="224"/>
      <c r="F10" s="223" t="s">
        <v>125</v>
      </c>
      <c r="G10" s="312"/>
      <c r="H10" s="224"/>
      <c r="I10" s="320" t="s">
        <v>126</v>
      </c>
      <c r="J10" s="238" t="s">
        <v>8</v>
      </c>
      <c r="K10" s="354" t="s">
        <v>201</v>
      </c>
      <c r="L10" s="354" t="s">
        <v>127</v>
      </c>
    </row>
    <row r="11" spans="1:12" ht="14.25">
      <c r="A11" s="373"/>
      <c r="B11" s="326"/>
      <c r="C11" s="327"/>
      <c r="D11" s="225"/>
      <c r="E11" s="226"/>
      <c r="F11" s="225" t="s">
        <v>128</v>
      </c>
      <c r="G11" s="313"/>
      <c r="H11" s="226"/>
      <c r="I11" s="321"/>
      <c r="J11" s="238"/>
      <c r="K11" s="355"/>
      <c r="L11" s="355"/>
    </row>
    <row r="12" spans="1:12" ht="14.25">
      <c r="A12" s="48">
        <v>1</v>
      </c>
      <c r="B12" s="314">
        <v>2</v>
      </c>
      <c r="C12" s="316"/>
      <c r="D12" s="314">
        <v>3</v>
      </c>
      <c r="E12" s="316"/>
      <c r="F12" s="314">
        <v>4</v>
      </c>
      <c r="G12" s="315"/>
      <c r="H12" s="316"/>
      <c r="I12" s="132">
        <v>5</v>
      </c>
      <c r="J12" s="48">
        <v>6</v>
      </c>
      <c r="K12" s="77" t="s">
        <v>129</v>
      </c>
      <c r="L12" s="77" t="s">
        <v>130</v>
      </c>
    </row>
    <row r="13" spans="1:12" ht="14.25">
      <c r="A13" s="49">
        <v>1</v>
      </c>
      <c r="B13" s="337" t="s">
        <v>131</v>
      </c>
      <c r="C13" s="338"/>
      <c r="D13" s="309">
        <f aca="true" t="shared" si="0" ref="D13:D19">IF(AND(K13="",L13=""),"",IF(AND(K13&lt;&gt;"",L13&lt;&gt;""),"podaj litry lub Mg",IF(K13&lt;&gt;"",(K13*0.755/1000),L13)))</f>
      </c>
      <c r="E13" s="311"/>
      <c r="F13" s="309"/>
      <c r="G13" s="310"/>
      <c r="H13" s="311"/>
      <c r="I13" s="116">
        <v>5.95</v>
      </c>
      <c r="J13" s="32">
        <f aca="true" t="shared" si="1" ref="J13:J19">IF(AND(D13="",F13=""),"",IF(AND(D13&lt;&gt;"",F13&lt;&gt;""),(D13*I13*((100-F13)/100)),(D13*I13)))</f>
      </c>
      <c r="K13" s="78"/>
      <c r="L13" s="79"/>
    </row>
    <row r="14" spans="1:12" ht="14.25">
      <c r="A14" s="49">
        <v>2</v>
      </c>
      <c r="B14" s="337" t="s">
        <v>132</v>
      </c>
      <c r="C14" s="338"/>
      <c r="D14" s="309">
        <f t="shared" si="0"/>
      </c>
      <c r="E14" s="311"/>
      <c r="F14" s="309"/>
      <c r="G14" s="310"/>
      <c r="H14" s="311"/>
      <c r="I14" s="116">
        <v>0.35</v>
      </c>
      <c r="J14" s="32">
        <f t="shared" si="1"/>
      </c>
      <c r="K14" s="80"/>
      <c r="L14" s="81"/>
    </row>
    <row r="15" spans="1:12" ht="14.25">
      <c r="A15" s="49">
        <v>3</v>
      </c>
      <c r="B15" s="337" t="s">
        <v>133</v>
      </c>
      <c r="C15" s="338"/>
      <c r="D15" s="309">
        <f t="shared" si="0"/>
      </c>
      <c r="E15" s="311"/>
      <c r="F15" s="309"/>
      <c r="G15" s="310"/>
      <c r="H15" s="311"/>
      <c r="I15" s="116">
        <v>3.16</v>
      </c>
      <c r="J15" s="32">
        <f t="shared" si="1"/>
      </c>
      <c r="K15" s="80"/>
      <c r="L15" s="81"/>
    </row>
    <row r="16" spans="1:12" ht="14.25">
      <c r="A16" s="49">
        <v>4</v>
      </c>
      <c r="B16" s="337" t="s">
        <v>134</v>
      </c>
      <c r="C16" s="338"/>
      <c r="D16" s="309">
        <f t="shared" si="0"/>
      </c>
      <c r="E16" s="311"/>
      <c r="F16" s="309"/>
      <c r="G16" s="310"/>
      <c r="H16" s="311"/>
      <c r="I16" s="116">
        <v>3.16</v>
      </c>
      <c r="J16" s="32">
        <f t="shared" si="1"/>
      </c>
      <c r="K16" s="80"/>
      <c r="L16" s="81"/>
    </row>
    <row r="17" spans="1:12" ht="14.25">
      <c r="A17" s="49">
        <v>5</v>
      </c>
      <c r="B17" s="337" t="s">
        <v>135</v>
      </c>
      <c r="C17" s="338"/>
      <c r="D17" s="309">
        <f t="shared" si="0"/>
      </c>
      <c r="E17" s="311"/>
      <c r="F17" s="309"/>
      <c r="G17" s="310"/>
      <c r="H17" s="311"/>
      <c r="I17" s="116">
        <v>2.44</v>
      </c>
      <c r="J17" s="32">
        <f t="shared" si="1"/>
      </c>
      <c r="K17" s="80"/>
      <c r="L17" s="81"/>
    </row>
    <row r="18" spans="1:12" ht="14.25">
      <c r="A18" s="49">
        <v>6</v>
      </c>
      <c r="B18" s="337" t="s">
        <v>136</v>
      </c>
      <c r="C18" s="338"/>
      <c r="D18" s="309">
        <f t="shared" si="0"/>
      </c>
      <c r="E18" s="311"/>
      <c r="F18" s="309"/>
      <c r="G18" s="310"/>
      <c r="H18" s="311"/>
      <c r="I18" s="116">
        <v>1.72</v>
      </c>
      <c r="J18" s="32">
        <f t="shared" si="1"/>
      </c>
      <c r="K18" s="80"/>
      <c r="L18" s="81"/>
    </row>
    <row r="19" spans="1:12" ht="14.25">
      <c r="A19" s="49">
        <v>7</v>
      </c>
      <c r="B19" s="337" t="s">
        <v>137</v>
      </c>
      <c r="C19" s="338"/>
      <c r="D19" s="309">
        <f t="shared" si="0"/>
      </c>
      <c r="E19" s="311"/>
      <c r="F19" s="309"/>
      <c r="G19" s="310"/>
      <c r="H19" s="311"/>
      <c r="I19" s="116">
        <v>3.52</v>
      </c>
      <c r="J19" s="32">
        <f t="shared" si="1"/>
      </c>
      <c r="K19" s="80"/>
      <c r="L19" s="81"/>
    </row>
    <row r="20" spans="1:12" ht="14.25" customHeight="1">
      <c r="A20" s="317" t="s">
        <v>110</v>
      </c>
      <c r="B20" s="317"/>
      <c r="C20" s="317"/>
      <c r="D20" s="317"/>
      <c r="E20" s="317"/>
      <c r="F20" s="317"/>
      <c r="G20" s="317"/>
      <c r="H20" s="317"/>
      <c r="I20" s="317"/>
      <c r="J20" s="50" t="str">
        <f>IF(SUM(J13:J19)=0," ",SUM(J13:J19))</f>
        <v> </v>
      </c>
      <c r="K20" s="1"/>
      <c r="L20" s="1"/>
    </row>
    <row r="21" spans="1:12" ht="14.25" customHeight="1">
      <c r="A21" s="358" t="s">
        <v>111</v>
      </c>
      <c r="B21" s="358"/>
      <c r="C21" s="358"/>
      <c r="D21" s="358"/>
      <c r="E21" s="358"/>
      <c r="F21" s="358"/>
      <c r="G21" s="358"/>
      <c r="H21" s="358"/>
      <c r="I21" s="358"/>
      <c r="J21" s="358"/>
      <c r="K21" s="1"/>
      <c r="L21" s="1"/>
    </row>
    <row r="22" spans="1:12" ht="15">
      <c r="A22" s="1"/>
      <c r="B22" s="1"/>
      <c r="C22" s="1"/>
      <c r="D22" s="1"/>
      <c r="E22" s="1"/>
      <c r="F22" s="1"/>
      <c r="G22" s="1"/>
      <c r="H22" s="1"/>
      <c r="I22" s="126"/>
      <c r="J22" s="1"/>
      <c r="K22" s="1"/>
      <c r="L22" s="51"/>
    </row>
    <row r="23" spans="1:12" ht="15" customHeight="1">
      <c r="A23" s="359" t="s">
        <v>5</v>
      </c>
      <c r="B23" s="324" t="s">
        <v>112</v>
      </c>
      <c r="C23" s="325"/>
      <c r="D23" s="324" t="s">
        <v>138</v>
      </c>
      <c r="E23" s="361"/>
      <c r="F23" s="361"/>
      <c r="G23" s="361"/>
      <c r="H23" s="361"/>
      <c r="I23" s="361"/>
      <c r="J23" s="325"/>
      <c r="K23" s="1"/>
      <c r="L23" s="51"/>
    </row>
    <row r="24" spans="1:12" ht="15">
      <c r="A24" s="360"/>
      <c r="B24" s="326"/>
      <c r="C24" s="327"/>
      <c r="D24" s="326"/>
      <c r="E24" s="362"/>
      <c r="F24" s="362"/>
      <c r="G24" s="362"/>
      <c r="H24" s="362"/>
      <c r="I24" s="362"/>
      <c r="J24" s="327"/>
      <c r="K24" s="1"/>
      <c r="L24" s="51"/>
    </row>
    <row r="25" spans="1:12" ht="15">
      <c r="A25" s="39">
        <v>1</v>
      </c>
      <c r="B25" s="300">
        <f>I9</f>
        <v>0</v>
      </c>
      <c r="C25" s="369"/>
      <c r="D25" s="302" t="str">
        <f>IF(J20=" "," ",J20)</f>
        <v> </v>
      </c>
      <c r="E25" s="303"/>
      <c r="F25" s="303"/>
      <c r="G25" s="303"/>
      <c r="H25" s="303"/>
      <c r="I25" s="303"/>
      <c r="J25" s="304"/>
      <c r="K25" s="1"/>
      <c r="L25" s="51"/>
    </row>
    <row r="26" spans="1:12" ht="15" customHeight="1">
      <c r="A26" s="40" t="s">
        <v>16</v>
      </c>
      <c r="B26" s="280">
        <f>I36</f>
        <v>0</v>
      </c>
      <c r="C26" s="318"/>
      <c r="D26" s="282" t="str">
        <f>IF(J47=" "," ",J47)</f>
        <v> </v>
      </c>
      <c r="E26" s="283"/>
      <c r="F26" s="283"/>
      <c r="G26" s="283"/>
      <c r="H26" s="283"/>
      <c r="I26" s="283"/>
      <c r="J26" s="284"/>
      <c r="K26" s="1"/>
      <c r="L26" s="51"/>
    </row>
    <row r="27" spans="1:12" ht="15">
      <c r="A27" s="40" t="s">
        <v>16</v>
      </c>
      <c r="B27" s="280">
        <f>I51</f>
        <v>0</v>
      </c>
      <c r="C27" s="318"/>
      <c r="D27" s="282" t="str">
        <f>IF(J62=" "," ",J62)</f>
        <v> </v>
      </c>
      <c r="E27" s="283"/>
      <c r="F27" s="283"/>
      <c r="G27" s="283"/>
      <c r="H27" s="283"/>
      <c r="I27" s="283"/>
      <c r="J27" s="284"/>
      <c r="K27" s="1"/>
      <c r="L27" s="51"/>
    </row>
    <row r="28" spans="1:12" ht="15">
      <c r="A28" s="40" t="s">
        <v>16</v>
      </c>
      <c r="B28" s="280">
        <f>I67</f>
        <v>0</v>
      </c>
      <c r="C28" s="318"/>
      <c r="D28" s="282" t="str">
        <f>IF(J78=" "," ",J78)</f>
        <v> </v>
      </c>
      <c r="E28" s="283"/>
      <c r="F28" s="283"/>
      <c r="G28" s="283"/>
      <c r="H28" s="283"/>
      <c r="I28" s="283"/>
      <c r="J28" s="284"/>
      <c r="K28" s="1"/>
      <c r="L28" s="51"/>
    </row>
    <row r="29" spans="1:12" ht="15">
      <c r="A29" s="40" t="s">
        <v>16</v>
      </c>
      <c r="B29" s="295">
        <f>I83</f>
        <v>0</v>
      </c>
      <c r="C29" s="319"/>
      <c r="D29" s="292" t="str">
        <f>IF(J94=" "," ",J94)</f>
        <v> </v>
      </c>
      <c r="E29" s="293"/>
      <c r="F29" s="293"/>
      <c r="G29" s="293"/>
      <c r="H29" s="293"/>
      <c r="I29" s="293"/>
      <c r="J29" s="294"/>
      <c r="K29" s="1"/>
      <c r="L29" s="51"/>
    </row>
    <row r="30" spans="1:12" ht="15" customHeight="1">
      <c r="A30" s="363" t="s">
        <v>110</v>
      </c>
      <c r="B30" s="364"/>
      <c r="C30" s="365"/>
      <c r="D30" s="366" t="str">
        <f>IF(SUM(D25:J29)=0," ",SUM(D25:J29))</f>
        <v> </v>
      </c>
      <c r="E30" s="367"/>
      <c r="F30" s="367"/>
      <c r="G30" s="367"/>
      <c r="H30" s="367"/>
      <c r="I30" s="367"/>
      <c r="J30" s="368"/>
      <c r="K30" s="1"/>
      <c r="L30" s="51"/>
    </row>
    <row r="31" spans="1:12" ht="34.5" customHeight="1">
      <c r="A31" s="348" t="s">
        <v>391</v>
      </c>
      <c r="B31" s="348"/>
      <c r="C31" s="348"/>
      <c r="D31" s="348"/>
      <c r="E31" s="348"/>
      <c r="F31" s="348"/>
      <c r="G31" s="348"/>
      <c r="H31" s="348"/>
      <c r="I31" s="348"/>
      <c r="J31" s="348"/>
      <c r="K31" s="100"/>
      <c r="L31" s="1"/>
    </row>
    <row r="32" spans="1:12" s="103" customFormat="1" ht="17.25" customHeight="1">
      <c r="A32" s="106"/>
      <c r="B32" s="106"/>
      <c r="C32" s="106"/>
      <c r="D32" s="106"/>
      <c r="E32" s="106"/>
      <c r="F32" s="106"/>
      <c r="G32" s="106"/>
      <c r="H32" s="106"/>
      <c r="I32" s="128"/>
      <c r="J32" s="106"/>
      <c r="K32" s="102"/>
      <c r="L32" s="1"/>
    </row>
    <row r="33" spans="1:13" ht="42" customHeight="1">
      <c r="A33" s="45"/>
      <c r="B33" s="45"/>
      <c r="C33" s="85" t="s">
        <v>195</v>
      </c>
      <c r="D33" s="349" t="s">
        <v>424</v>
      </c>
      <c r="E33" s="349"/>
      <c r="F33" s="349"/>
      <c r="G33" s="349"/>
      <c r="H33" s="349" t="s">
        <v>390</v>
      </c>
      <c r="I33" s="349"/>
      <c r="J33" s="349"/>
      <c r="K33" s="104"/>
      <c r="L33" s="75"/>
      <c r="M33" s="75"/>
    </row>
    <row r="34" spans="1:12" ht="24" customHeight="1">
      <c r="A34" s="1"/>
      <c r="B34" s="1"/>
      <c r="C34" s="1"/>
      <c r="D34" s="1"/>
      <c r="E34" s="1"/>
      <c r="F34" s="1"/>
      <c r="G34" s="1"/>
      <c r="H34" s="1"/>
      <c r="I34" s="126"/>
      <c r="J34" s="1"/>
      <c r="K34" s="1"/>
      <c r="L34" s="1"/>
    </row>
    <row r="35" spans="1:11" ht="13.5" customHeight="1">
      <c r="A35" s="347" t="s">
        <v>139</v>
      </c>
      <c r="B35" s="347"/>
      <c r="C35" s="347"/>
      <c r="D35" s="47"/>
      <c r="E35" s="52"/>
      <c r="F35" s="52"/>
      <c r="G35" s="322" t="s">
        <v>200</v>
      </c>
      <c r="H35" s="323"/>
      <c r="I35" s="323"/>
      <c r="J35" s="323"/>
      <c r="K35" s="52"/>
    </row>
    <row r="36" spans="1:11" ht="28.5" customHeight="1">
      <c r="A36" s="345" t="s">
        <v>123</v>
      </c>
      <c r="B36" s="346"/>
      <c r="C36" s="346"/>
      <c r="D36" s="346"/>
      <c r="E36" s="346"/>
      <c r="F36" s="101"/>
      <c r="G36" s="308" t="s">
        <v>199</v>
      </c>
      <c r="H36" s="308"/>
      <c r="I36" s="350"/>
      <c r="J36" s="351"/>
      <c r="K36" s="52"/>
    </row>
    <row r="37" spans="1:12" ht="36" customHeight="1">
      <c r="A37" s="233" t="s">
        <v>5</v>
      </c>
      <c r="B37" s="324" t="s">
        <v>423</v>
      </c>
      <c r="C37" s="325"/>
      <c r="D37" s="223" t="s">
        <v>124</v>
      </c>
      <c r="E37" s="224"/>
      <c r="F37" s="223" t="s">
        <v>125</v>
      </c>
      <c r="G37" s="312"/>
      <c r="H37" s="224"/>
      <c r="I37" s="320" t="s">
        <v>126</v>
      </c>
      <c r="J37" s="238" t="s">
        <v>8</v>
      </c>
      <c r="K37" s="354" t="s">
        <v>201</v>
      </c>
      <c r="L37" s="354" t="s">
        <v>202</v>
      </c>
    </row>
    <row r="38" spans="1:12" ht="14.25">
      <c r="A38" s="234"/>
      <c r="B38" s="326"/>
      <c r="C38" s="327"/>
      <c r="D38" s="225"/>
      <c r="E38" s="226"/>
      <c r="F38" s="225" t="s">
        <v>128</v>
      </c>
      <c r="G38" s="313"/>
      <c r="H38" s="226"/>
      <c r="I38" s="321"/>
      <c r="J38" s="238"/>
      <c r="K38" s="355"/>
      <c r="L38" s="355"/>
    </row>
    <row r="39" spans="1:12" ht="14.25">
      <c r="A39" s="53">
        <v>1</v>
      </c>
      <c r="B39" s="314">
        <v>2</v>
      </c>
      <c r="C39" s="316"/>
      <c r="D39" s="356">
        <v>3</v>
      </c>
      <c r="E39" s="357"/>
      <c r="F39" s="314">
        <v>4</v>
      </c>
      <c r="G39" s="315"/>
      <c r="H39" s="316"/>
      <c r="I39" s="133">
        <v>5</v>
      </c>
      <c r="J39" s="53">
        <v>6</v>
      </c>
      <c r="K39" s="82" t="s">
        <v>129</v>
      </c>
      <c r="L39" s="77" t="s">
        <v>130</v>
      </c>
    </row>
    <row r="40" spans="1:12" ht="14.25" customHeight="1">
      <c r="A40" s="49">
        <v>1</v>
      </c>
      <c r="B40" s="337" t="s">
        <v>131</v>
      </c>
      <c r="C40" s="338"/>
      <c r="D40" s="309">
        <f aca="true" t="shared" si="2" ref="D40:D46">IF(AND(K40="",L40=""),"",IF(AND(K40&lt;&gt;"",L40&lt;&gt;""),"podaj litry lub Mg",IF(K40&lt;&gt;"",(K40*0.755/1000),L40)))</f>
      </c>
      <c r="E40" s="311"/>
      <c r="F40" s="309"/>
      <c r="G40" s="310"/>
      <c r="H40" s="311"/>
      <c r="I40" s="116">
        <v>5.95</v>
      </c>
      <c r="J40" s="32">
        <f>IF(AND(D40="",F40=""),"",IF(AND(D40&lt;&gt;"",F40&lt;&gt;""),(D40*I40*((100-F40)/100)),(D40*I40)))</f>
      </c>
      <c r="K40" s="78"/>
      <c r="L40" s="79"/>
    </row>
    <row r="41" spans="1:12" ht="14.25" customHeight="1">
      <c r="A41" s="49">
        <v>2</v>
      </c>
      <c r="B41" s="337" t="s">
        <v>132</v>
      </c>
      <c r="C41" s="338"/>
      <c r="D41" s="309">
        <f>IF(AND(K41="",L41=""),"",IF(AND(K41&lt;&gt;"",L41&lt;&gt;""),"podaj litry lub Mg",IF(K41&lt;&gt;"",(K41*0.755/1000),L41)))</f>
      </c>
      <c r="E41" s="311"/>
      <c r="F41" s="309"/>
      <c r="G41" s="310"/>
      <c r="H41" s="311"/>
      <c r="I41" s="116">
        <v>0.35</v>
      </c>
      <c r="J41" s="32">
        <f aca="true" t="shared" si="3" ref="J41:J46">IF(AND(D41="",F41=""),"",IF(AND(D41&lt;&gt;"",F41&lt;&gt;""),(D41*I41*((100-F41)/100)),(D41*I41)))</f>
      </c>
      <c r="K41" s="80"/>
      <c r="L41" s="81"/>
    </row>
    <row r="42" spans="1:12" ht="14.25" customHeight="1">
      <c r="A42" s="49">
        <v>3</v>
      </c>
      <c r="B42" s="337" t="s">
        <v>133</v>
      </c>
      <c r="C42" s="338"/>
      <c r="D42" s="309">
        <f>IF(AND(K42="",L42=""),"",IF(AND(K42&lt;&gt;"",L42&lt;&gt;""),"podaj litry lub Mg",IF(K42&lt;&gt;"",(K42*0.755/1000),L42)))</f>
      </c>
      <c r="E42" s="311"/>
      <c r="F42" s="309"/>
      <c r="G42" s="310"/>
      <c r="H42" s="311"/>
      <c r="I42" s="116">
        <v>3.16</v>
      </c>
      <c r="J42" s="32">
        <f t="shared" si="3"/>
      </c>
      <c r="K42" s="80"/>
      <c r="L42" s="81"/>
    </row>
    <row r="43" spans="1:12" ht="14.25" customHeight="1">
      <c r="A43" s="49">
        <v>4</v>
      </c>
      <c r="B43" s="337" t="s">
        <v>134</v>
      </c>
      <c r="C43" s="338"/>
      <c r="D43" s="309">
        <f>IF(AND(K43="",L43=""),"",IF(AND(K43&lt;&gt;"",L43&lt;&gt;""),"podaj litry lub Mg",IF(K43&lt;&gt;"",(K43*0.755/1000),L43)))</f>
      </c>
      <c r="E43" s="311"/>
      <c r="F43" s="309"/>
      <c r="G43" s="310"/>
      <c r="H43" s="311"/>
      <c r="I43" s="116">
        <v>3.16</v>
      </c>
      <c r="J43" s="32">
        <f t="shared" si="3"/>
      </c>
      <c r="K43" s="80"/>
      <c r="L43" s="81"/>
    </row>
    <row r="44" spans="1:12" ht="14.25" customHeight="1">
      <c r="A44" s="49">
        <v>5</v>
      </c>
      <c r="B44" s="337" t="s">
        <v>135</v>
      </c>
      <c r="C44" s="338"/>
      <c r="D44" s="309">
        <f t="shared" si="2"/>
      </c>
      <c r="E44" s="311"/>
      <c r="F44" s="309"/>
      <c r="G44" s="310"/>
      <c r="H44" s="311"/>
      <c r="I44" s="116">
        <v>2.44</v>
      </c>
      <c r="J44" s="32">
        <f t="shared" si="3"/>
      </c>
      <c r="K44" s="80"/>
      <c r="L44" s="81"/>
    </row>
    <row r="45" spans="1:12" ht="14.25" customHeight="1">
      <c r="A45" s="49">
        <v>6</v>
      </c>
      <c r="B45" s="337" t="s">
        <v>136</v>
      </c>
      <c r="C45" s="338"/>
      <c r="D45" s="309">
        <f t="shared" si="2"/>
      </c>
      <c r="E45" s="311"/>
      <c r="F45" s="309"/>
      <c r="G45" s="310"/>
      <c r="H45" s="311"/>
      <c r="I45" s="116">
        <v>1.72</v>
      </c>
      <c r="J45" s="32">
        <f t="shared" si="3"/>
      </c>
      <c r="K45" s="80"/>
      <c r="L45" s="81"/>
    </row>
    <row r="46" spans="1:12" ht="14.25" customHeight="1">
      <c r="A46" s="49">
        <v>7</v>
      </c>
      <c r="B46" s="337" t="s">
        <v>137</v>
      </c>
      <c r="C46" s="338"/>
      <c r="D46" s="309">
        <f t="shared" si="2"/>
      </c>
      <c r="E46" s="311"/>
      <c r="F46" s="309"/>
      <c r="G46" s="310"/>
      <c r="H46" s="311"/>
      <c r="I46" s="116">
        <v>3.52</v>
      </c>
      <c r="J46" s="32">
        <f t="shared" si="3"/>
      </c>
      <c r="K46" s="80"/>
      <c r="L46" s="81"/>
    </row>
    <row r="47" spans="1:12" ht="14.25">
      <c r="A47" s="317" t="s">
        <v>110</v>
      </c>
      <c r="B47" s="317"/>
      <c r="C47" s="317"/>
      <c r="D47" s="317"/>
      <c r="E47" s="317"/>
      <c r="F47" s="317"/>
      <c r="G47" s="317"/>
      <c r="H47" s="317"/>
      <c r="I47" s="317"/>
      <c r="J47" s="50" t="str">
        <f>IF(SUM(J40:J46)=0," ",SUM(J40:J46))</f>
        <v> </v>
      </c>
      <c r="K47" s="52"/>
      <c r="L47" s="1"/>
    </row>
    <row r="48" spans="1:12" ht="14.25">
      <c r="A48" s="352" t="s">
        <v>111</v>
      </c>
      <c r="B48" s="352"/>
      <c r="C48" s="352"/>
      <c r="D48" s="352"/>
      <c r="E48" s="352"/>
      <c r="F48" s="352"/>
      <c r="G48" s="352"/>
      <c r="H48" s="352"/>
      <c r="I48" s="352"/>
      <c r="J48" s="352"/>
      <c r="K48" s="52"/>
      <c r="L48" s="1"/>
    </row>
    <row r="49" spans="1:12" ht="14.25" customHeight="1">
      <c r="A49" s="52"/>
      <c r="B49" s="52"/>
      <c r="C49" s="52"/>
      <c r="D49" s="52"/>
      <c r="E49" s="52"/>
      <c r="F49" s="52"/>
      <c r="G49" s="52"/>
      <c r="H49" s="52"/>
      <c r="I49" s="129"/>
      <c r="J49" s="52"/>
      <c r="K49" s="52"/>
      <c r="L49" s="1"/>
    </row>
    <row r="50" spans="1:11" ht="15.75" customHeight="1">
      <c r="A50" s="347" t="s">
        <v>140</v>
      </c>
      <c r="B50" s="347"/>
      <c r="C50" s="347"/>
      <c r="D50" s="47"/>
      <c r="E50" s="52"/>
      <c r="F50" s="52"/>
      <c r="G50" s="322" t="s">
        <v>200</v>
      </c>
      <c r="H50" s="322"/>
      <c r="I50" s="322"/>
      <c r="J50" s="322"/>
      <c r="K50" s="52"/>
    </row>
    <row r="51" spans="1:11" ht="28.5" customHeight="1">
      <c r="A51" s="345" t="s">
        <v>123</v>
      </c>
      <c r="B51" s="346"/>
      <c r="C51" s="346"/>
      <c r="D51" s="346"/>
      <c r="E51" s="346"/>
      <c r="F51" s="101"/>
      <c r="G51" s="308" t="s">
        <v>199</v>
      </c>
      <c r="H51" s="308"/>
      <c r="I51" s="350"/>
      <c r="J51" s="351"/>
      <c r="K51" s="52"/>
    </row>
    <row r="52" spans="1:12" ht="36" customHeight="1">
      <c r="A52" s="233" t="s">
        <v>5</v>
      </c>
      <c r="B52" s="324" t="s">
        <v>423</v>
      </c>
      <c r="C52" s="325"/>
      <c r="D52" s="223" t="s">
        <v>124</v>
      </c>
      <c r="E52" s="224"/>
      <c r="F52" s="223" t="s">
        <v>125</v>
      </c>
      <c r="G52" s="312"/>
      <c r="H52" s="224"/>
      <c r="I52" s="320" t="s">
        <v>126</v>
      </c>
      <c r="J52" s="238" t="s">
        <v>8</v>
      </c>
      <c r="K52" s="354" t="s">
        <v>201</v>
      </c>
      <c r="L52" s="354" t="s">
        <v>202</v>
      </c>
    </row>
    <row r="53" spans="1:12" ht="14.25">
      <c r="A53" s="234"/>
      <c r="B53" s="326"/>
      <c r="C53" s="327"/>
      <c r="D53" s="225"/>
      <c r="E53" s="226"/>
      <c r="F53" s="225" t="s">
        <v>128</v>
      </c>
      <c r="G53" s="313"/>
      <c r="H53" s="226"/>
      <c r="I53" s="321"/>
      <c r="J53" s="238"/>
      <c r="K53" s="355"/>
      <c r="L53" s="355"/>
    </row>
    <row r="54" spans="1:12" ht="14.25">
      <c r="A54" s="53">
        <v>1</v>
      </c>
      <c r="B54" s="314">
        <v>2</v>
      </c>
      <c r="C54" s="316"/>
      <c r="D54" s="356">
        <v>3</v>
      </c>
      <c r="E54" s="357"/>
      <c r="F54" s="314">
        <v>4</v>
      </c>
      <c r="G54" s="315"/>
      <c r="H54" s="316"/>
      <c r="I54" s="133">
        <v>5</v>
      </c>
      <c r="J54" s="53">
        <v>6</v>
      </c>
      <c r="K54" s="83" t="s">
        <v>129</v>
      </c>
      <c r="L54" s="84" t="s">
        <v>130</v>
      </c>
    </row>
    <row r="55" spans="1:12" ht="14.25">
      <c r="A55" s="49">
        <v>1</v>
      </c>
      <c r="B55" s="337" t="s">
        <v>131</v>
      </c>
      <c r="C55" s="338"/>
      <c r="D55" s="309">
        <f aca="true" t="shared" si="4" ref="D55:D61">IF(AND(K55="",L55=""),"",IF(AND(K55&lt;&gt;"",L55&lt;&gt;""),"podaj litry lub Mg",IF(K55&lt;&gt;"",(K55*0.755/1000),L55)))</f>
      </c>
      <c r="E55" s="311"/>
      <c r="F55" s="309"/>
      <c r="G55" s="310"/>
      <c r="H55" s="311"/>
      <c r="I55" s="116">
        <v>5.95</v>
      </c>
      <c r="J55" s="32">
        <f>IF(AND(D55="",F55=""),"",IF(AND(D55&lt;&gt;"",F55&lt;&gt;""),(D55*I55*((100-F55)/100)),(D55*I55)))</f>
      </c>
      <c r="K55" s="78"/>
      <c r="L55" s="79"/>
    </row>
    <row r="56" spans="1:12" ht="14.25">
      <c r="A56" s="49">
        <v>2</v>
      </c>
      <c r="B56" s="337" t="s">
        <v>132</v>
      </c>
      <c r="C56" s="338"/>
      <c r="D56" s="309">
        <f>IF(AND(K56="",L56=""),"",IF(AND(K56&lt;&gt;"",L56&lt;&gt;""),"podaj litry lub Mg",IF(K56&lt;&gt;"",(K56*0.755/1000),L56)))</f>
      </c>
      <c r="E56" s="311"/>
      <c r="F56" s="309"/>
      <c r="G56" s="310"/>
      <c r="H56" s="311"/>
      <c r="I56" s="116">
        <v>0.35</v>
      </c>
      <c r="J56" s="32">
        <f aca="true" t="shared" si="5" ref="J56:J61">IF(AND(D56="",F56=""),"",IF(AND(D56&lt;&gt;"",F56&lt;&gt;""),(D56*I56*((100-F56)/100)),(D56*I56)))</f>
      </c>
      <c r="K56" s="80"/>
      <c r="L56" s="81"/>
    </row>
    <row r="57" spans="1:12" ht="14.25">
      <c r="A57" s="49">
        <v>3</v>
      </c>
      <c r="B57" s="337" t="s">
        <v>133</v>
      </c>
      <c r="C57" s="338"/>
      <c r="D57" s="309">
        <f t="shared" si="4"/>
      </c>
      <c r="E57" s="311"/>
      <c r="F57" s="309"/>
      <c r="G57" s="310"/>
      <c r="H57" s="311"/>
      <c r="I57" s="116">
        <v>3.16</v>
      </c>
      <c r="J57" s="32">
        <f t="shared" si="5"/>
      </c>
      <c r="K57" s="80"/>
      <c r="L57" s="81"/>
    </row>
    <row r="58" spans="1:12" ht="14.25">
      <c r="A58" s="49">
        <v>4</v>
      </c>
      <c r="B58" s="337" t="s">
        <v>134</v>
      </c>
      <c r="C58" s="338"/>
      <c r="D58" s="309">
        <f>IF(AND(K58="",L58=""),"",IF(AND(K58&lt;&gt;"",L58&lt;&gt;""),"podaj litry lub Mg",IF(K58&lt;&gt;"",(K58*0.755/1000),L58)))</f>
      </c>
      <c r="E58" s="311"/>
      <c r="F58" s="309"/>
      <c r="G58" s="310"/>
      <c r="H58" s="311"/>
      <c r="I58" s="116">
        <v>3.16</v>
      </c>
      <c r="J58" s="32">
        <f t="shared" si="5"/>
      </c>
      <c r="K58" s="80"/>
      <c r="L58" s="81"/>
    </row>
    <row r="59" spans="1:12" ht="14.25">
      <c r="A59" s="49">
        <v>5</v>
      </c>
      <c r="B59" s="337" t="s">
        <v>135</v>
      </c>
      <c r="C59" s="338"/>
      <c r="D59" s="309">
        <f>IF(AND(K59="",L59=""),"",IF(AND(K59&lt;&gt;"",L59&lt;&gt;""),"podaj litry lub Mg",IF(K59&lt;&gt;"",(K59*0.755/1000),L59)))</f>
      </c>
      <c r="E59" s="311"/>
      <c r="F59" s="309"/>
      <c r="G59" s="310"/>
      <c r="H59" s="311"/>
      <c r="I59" s="116">
        <v>2.44</v>
      </c>
      <c r="J59" s="32">
        <f t="shared" si="5"/>
      </c>
      <c r="K59" s="80"/>
      <c r="L59" s="81"/>
    </row>
    <row r="60" spans="1:12" ht="14.25" customHeight="1">
      <c r="A60" s="49">
        <v>6</v>
      </c>
      <c r="B60" s="337" t="s">
        <v>136</v>
      </c>
      <c r="C60" s="338"/>
      <c r="D60" s="309">
        <f t="shared" si="4"/>
      </c>
      <c r="E60" s="311"/>
      <c r="F60" s="309"/>
      <c r="G60" s="310"/>
      <c r="H60" s="311"/>
      <c r="I60" s="116">
        <v>1.72</v>
      </c>
      <c r="J60" s="32">
        <f>IF(AND(D60="",F60=""),"",IF(AND(D60&lt;&gt;"",F60&lt;&gt;""),(D60*I60*((100-F60)/100)),(D60*I60)))</f>
      </c>
      <c r="K60" s="80"/>
      <c r="L60" s="81"/>
    </row>
    <row r="61" spans="1:12" ht="14.25">
      <c r="A61" s="49">
        <v>7</v>
      </c>
      <c r="B61" s="337" t="s">
        <v>137</v>
      </c>
      <c r="C61" s="338"/>
      <c r="D61" s="309">
        <f t="shared" si="4"/>
      </c>
      <c r="E61" s="311"/>
      <c r="F61" s="309"/>
      <c r="G61" s="310"/>
      <c r="H61" s="311"/>
      <c r="I61" s="116">
        <v>3.52</v>
      </c>
      <c r="J61" s="32">
        <f t="shared" si="5"/>
      </c>
      <c r="K61" s="80"/>
      <c r="L61" s="81"/>
    </row>
    <row r="62" spans="1:12" ht="14.25">
      <c r="A62" s="317" t="s">
        <v>110</v>
      </c>
      <c r="B62" s="317"/>
      <c r="C62" s="317"/>
      <c r="D62" s="317"/>
      <c r="E62" s="317"/>
      <c r="F62" s="317"/>
      <c r="G62" s="317"/>
      <c r="H62" s="317"/>
      <c r="I62" s="317"/>
      <c r="J62" s="50" t="str">
        <f>IF(SUM(J55:J61)=0," ",SUM(J55:J61))</f>
        <v> </v>
      </c>
      <c r="K62" s="52"/>
      <c r="L62" s="1"/>
    </row>
    <row r="63" spans="1:12" ht="14.25">
      <c r="A63" s="353" t="s">
        <v>111</v>
      </c>
      <c r="B63" s="353"/>
      <c r="C63" s="353"/>
      <c r="D63" s="353"/>
      <c r="E63" s="353"/>
      <c r="F63" s="353"/>
      <c r="G63" s="353"/>
      <c r="H63" s="353"/>
      <c r="I63" s="353"/>
      <c r="J63" s="353"/>
      <c r="K63" s="52"/>
      <c r="L63" s="1"/>
    </row>
    <row r="64" spans="1:12" ht="14.25">
      <c r="A64" s="52"/>
      <c r="B64" s="52"/>
      <c r="C64" s="52"/>
      <c r="D64" s="52"/>
      <c r="E64" s="52"/>
      <c r="F64" s="52"/>
      <c r="G64" s="52"/>
      <c r="H64" s="52"/>
      <c r="I64" s="129"/>
      <c r="J64" s="52"/>
      <c r="K64" s="52"/>
      <c r="L64" s="1"/>
    </row>
    <row r="65" spans="1:12" ht="14.25" customHeight="1">
      <c r="A65" s="52"/>
      <c r="B65" s="52"/>
      <c r="C65" s="52"/>
      <c r="D65" s="52"/>
      <c r="E65" s="52"/>
      <c r="F65" s="52"/>
      <c r="G65" s="52"/>
      <c r="H65" s="52"/>
      <c r="I65" s="129"/>
      <c r="J65" s="52"/>
      <c r="K65" s="52"/>
      <c r="L65" s="1"/>
    </row>
    <row r="66" spans="1:11" ht="16.5" customHeight="1">
      <c r="A66" s="347" t="s">
        <v>141</v>
      </c>
      <c r="B66" s="347"/>
      <c r="C66" s="347"/>
      <c r="D66" s="47"/>
      <c r="E66" s="52"/>
      <c r="F66" s="52"/>
      <c r="G66" s="322" t="s">
        <v>200</v>
      </c>
      <c r="H66" s="322"/>
      <c r="I66" s="322"/>
      <c r="J66" s="322"/>
      <c r="K66" s="52"/>
    </row>
    <row r="67" spans="1:11" ht="28.5" customHeight="1">
      <c r="A67" s="345" t="s">
        <v>123</v>
      </c>
      <c r="B67" s="346"/>
      <c r="C67" s="346"/>
      <c r="D67" s="346"/>
      <c r="E67" s="346"/>
      <c r="F67" s="101"/>
      <c r="G67" s="308" t="s">
        <v>199</v>
      </c>
      <c r="H67" s="308"/>
      <c r="I67" s="350"/>
      <c r="J67" s="351"/>
      <c r="K67" s="52"/>
    </row>
    <row r="68" spans="1:12" ht="36" customHeight="1">
      <c r="A68" s="233" t="s">
        <v>5</v>
      </c>
      <c r="B68" s="324" t="s">
        <v>423</v>
      </c>
      <c r="C68" s="325"/>
      <c r="D68" s="223" t="s">
        <v>124</v>
      </c>
      <c r="E68" s="224"/>
      <c r="F68" s="223" t="s">
        <v>125</v>
      </c>
      <c r="G68" s="312"/>
      <c r="H68" s="224"/>
      <c r="I68" s="320" t="s">
        <v>126</v>
      </c>
      <c r="J68" s="238" t="s">
        <v>8</v>
      </c>
      <c r="K68" s="354" t="s">
        <v>201</v>
      </c>
      <c r="L68" s="354" t="s">
        <v>202</v>
      </c>
    </row>
    <row r="69" spans="1:12" ht="14.25">
      <c r="A69" s="234"/>
      <c r="B69" s="326"/>
      <c r="C69" s="327"/>
      <c r="D69" s="225"/>
      <c r="E69" s="226"/>
      <c r="F69" s="225" t="s">
        <v>128</v>
      </c>
      <c r="G69" s="313"/>
      <c r="H69" s="226"/>
      <c r="I69" s="321"/>
      <c r="J69" s="238"/>
      <c r="K69" s="355"/>
      <c r="L69" s="355"/>
    </row>
    <row r="70" spans="1:12" ht="14.25">
      <c r="A70" s="53">
        <v>1</v>
      </c>
      <c r="B70" s="314">
        <v>2</v>
      </c>
      <c r="C70" s="316"/>
      <c r="D70" s="356">
        <v>3</v>
      </c>
      <c r="E70" s="357"/>
      <c r="F70" s="314">
        <v>4</v>
      </c>
      <c r="G70" s="315"/>
      <c r="H70" s="316"/>
      <c r="I70" s="133">
        <v>5</v>
      </c>
      <c r="J70" s="53">
        <v>6</v>
      </c>
      <c r="K70" s="83" t="s">
        <v>129</v>
      </c>
      <c r="L70" s="84" t="s">
        <v>130</v>
      </c>
    </row>
    <row r="71" spans="1:12" ht="14.25">
      <c r="A71" s="49">
        <v>1</v>
      </c>
      <c r="B71" s="337" t="s">
        <v>131</v>
      </c>
      <c r="C71" s="338"/>
      <c r="D71" s="309">
        <f aca="true" t="shared" si="6" ref="D71:D77">IF(AND(K71="",L71=""),"",IF(AND(K71&lt;&gt;"",L71&lt;&gt;""),"podaj litry lub Mg",IF(K71&lt;&gt;"",(K71*0.755/1000),L71)))</f>
      </c>
      <c r="E71" s="311"/>
      <c r="F71" s="309"/>
      <c r="G71" s="310"/>
      <c r="H71" s="311"/>
      <c r="I71" s="116">
        <v>5.95</v>
      </c>
      <c r="J71" s="32">
        <f>IF(AND(D71="",F71=""),"",IF(AND(D71&lt;&gt;"",F71&lt;&gt;""),(D71*I71*((100-F71)/100)),(D71*I71)))</f>
      </c>
      <c r="K71" s="78"/>
      <c r="L71" s="79"/>
    </row>
    <row r="72" spans="1:12" ht="14.25">
      <c r="A72" s="49">
        <v>2</v>
      </c>
      <c r="B72" s="337" t="s">
        <v>132</v>
      </c>
      <c r="C72" s="338"/>
      <c r="D72" s="309">
        <f>IF(AND(K72="",L72=""),"",IF(AND(K72&lt;&gt;"",L72&lt;&gt;""),"podaj litry lub Mg",IF(K72&lt;&gt;"",(K72*0.755/1000),L72)))</f>
      </c>
      <c r="E72" s="311"/>
      <c r="F72" s="309"/>
      <c r="G72" s="310"/>
      <c r="H72" s="311"/>
      <c r="I72" s="116">
        <v>0.35</v>
      </c>
      <c r="J72" s="32">
        <f aca="true" t="shared" si="7" ref="J72:J77">IF(AND(D72="",F72=""),"",IF(AND(D72&lt;&gt;"",F72&lt;&gt;""),(D72*I72*((100-F72)/100)),(D72*I72)))</f>
      </c>
      <c r="K72" s="80"/>
      <c r="L72" s="81"/>
    </row>
    <row r="73" spans="1:12" ht="14.25">
      <c r="A73" s="49">
        <v>3</v>
      </c>
      <c r="B73" s="337" t="s">
        <v>133</v>
      </c>
      <c r="C73" s="338"/>
      <c r="D73" s="309">
        <f>IF(AND(K73="",L73=""),"",IF(AND(K73&lt;&gt;"",L73&lt;&gt;""),"podaj litry lub Mg",IF(K73&lt;&gt;"",(K73*0.755/1000),L73)))</f>
      </c>
      <c r="E73" s="311"/>
      <c r="F73" s="309"/>
      <c r="G73" s="310"/>
      <c r="H73" s="311"/>
      <c r="I73" s="116">
        <v>3.16</v>
      </c>
      <c r="J73" s="32">
        <f t="shared" si="7"/>
      </c>
      <c r="K73" s="80"/>
      <c r="L73" s="81"/>
    </row>
    <row r="74" spans="1:12" ht="14.25">
      <c r="A74" s="49">
        <v>4</v>
      </c>
      <c r="B74" s="337" t="s">
        <v>134</v>
      </c>
      <c r="C74" s="338"/>
      <c r="D74" s="309">
        <f>IF(AND(K74="",L74=""),"",IF(AND(K74&lt;&gt;"",L74&lt;&gt;""),"podaj litry lub Mg",IF(K74&lt;&gt;"",(K74*0.755/1000),L74)))</f>
      </c>
      <c r="E74" s="311"/>
      <c r="F74" s="309"/>
      <c r="G74" s="310"/>
      <c r="H74" s="311"/>
      <c r="I74" s="116">
        <v>3.16</v>
      </c>
      <c r="J74" s="32">
        <f t="shared" si="7"/>
      </c>
      <c r="K74" s="80"/>
      <c r="L74" s="81"/>
    </row>
    <row r="75" spans="1:12" ht="14.25">
      <c r="A75" s="49">
        <v>5</v>
      </c>
      <c r="B75" s="337" t="s">
        <v>135</v>
      </c>
      <c r="C75" s="338"/>
      <c r="D75" s="309">
        <f>IF(AND(K75="",L75=""),"",IF(AND(K75&lt;&gt;"",L75&lt;&gt;""),"podaj litry lub Mg",IF(K75&lt;&gt;"",(K75*0.755/1000),L75)))</f>
      </c>
      <c r="E75" s="311"/>
      <c r="F75" s="309"/>
      <c r="G75" s="310"/>
      <c r="H75" s="311"/>
      <c r="I75" s="116">
        <v>2.44</v>
      </c>
      <c r="J75" s="32">
        <f t="shared" si="7"/>
      </c>
      <c r="K75" s="80"/>
      <c r="L75" s="81"/>
    </row>
    <row r="76" spans="1:12" ht="14.25" customHeight="1">
      <c r="A76" s="49">
        <v>6</v>
      </c>
      <c r="B76" s="337" t="s">
        <v>136</v>
      </c>
      <c r="C76" s="338"/>
      <c r="D76" s="309">
        <f t="shared" si="6"/>
      </c>
      <c r="E76" s="311"/>
      <c r="F76" s="309"/>
      <c r="G76" s="310"/>
      <c r="H76" s="311"/>
      <c r="I76" s="116">
        <v>1.72</v>
      </c>
      <c r="J76" s="32">
        <f t="shared" si="7"/>
      </c>
      <c r="K76" s="80"/>
      <c r="L76" s="81"/>
    </row>
    <row r="77" spans="1:12" ht="14.25">
      <c r="A77" s="49">
        <v>7</v>
      </c>
      <c r="B77" s="337" t="s">
        <v>137</v>
      </c>
      <c r="C77" s="338"/>
      <c r="D77" s="309">
        <f t="shared" si="6"/>
      </c>
      <c r="E77" s="311"/>
      <c r="F77" s="309"/>
      <c r="G77" s="310"/>
      <c r="H77" s="311"/>
      <c r="I77" s="116">
        <v>3.52</v>
      </c>
      <c r="J77" s="32">
        <f t="shared" si="7"/>
      </c>
      <c r="K77" s="80"/>
      <c r="L77" s="81"/>
    </row>
    <row r="78" spans="1:12" ht="14.25">
      <c r="A78" s="317" t="s">
        <v>110</v>
      </c>
      <c r="B78" s="317"/>
      <c r="C78" s="317"/>
      <c r="D78" s="317"/>
      <c r="E78" s="317"/>
      <c r="F78" s="317"/>
      <c r="G78" s="317"/>
      <c r="H78" s="317"/>
      <c r="I78" s="317"/>
      <c r="J78" s="50" t="str">
        <f>IF(SUM(J71:J77)=0," ",SUM(J71:J77))</f>
        <v> </v>
      </c>
      <c r="K78" s="52"/>
      <c r="L78" s="1"/>
    </row>
    <row r="79" spans="1:12" ht="14.25">
      <c r="A79" s="353" t="s">
        <v>111</v>
      </c>
      <c r="B79" s="353"/>
      <c r="C79" s="353"/>
      <c r="D79" s="353"/>
      <c r="E79" s="353"/>
      <c r="F79" s="353"/>
      <c r="G79" s="353"/>
      <c r="H79" s="353"/>
      <c r="I79" s="353"/>
      <c r="J79" s="353"/>
      <c r="K79" s="52"/>
      <c r="L79" s="1"/>
    </row>
    <row r="80" spans="1:12" ht="14.25">
      <c r="A80" s="52"/>
      <c r="B80" s="52"/>
      <c r="C80" s="52"/>
      <c r="D80" s="52"/>
      <c r="E80" s="52"/>
      <c r="F80" s="52"/>
      <c r="G80" s="52"/>
      <c r="H80" s="52"/>
      <c r="I80" s="129"/>
      <c r="J80" s="52"/>
      <c r="K80" s="52"/>
      <c r="L80" s="1"/>
    </row>
    <row r="81" spans="1:12" ht="14.25" customHeight="1">
      <c r="A81" s="52"/>
      <c r="B81" s="52"/>
      <c r="C81" s="52"/>
      <c r="D81" s="52"/>
      <c r="E81" s="52"/>
      <c r="F81" s="52"/>
      <c r="G81" s="52"/>
      <c r="H81" s="52"/>
      <c r="I81" s="129"/>
      <c r="J81" s="52"/>
      <c r="K81" s="52"/>
      <c r="L81" s="1"/>
    </row>
    <row r="82" spans="1:11" ht="15.75" customHeight="1">
      <c r="A82" s="347" t="s">
        <v>142</v>
      </c>
      <c r="B82" s="347"/>
      <c r="C82" s="347"/>
      <c r="D82" s="47"/>
      <c r="E82" s="52"/>
      <c r="F82" s="52"/>
      <c r="G82" s="322" t="s">
        <v>200</v>
      </c>
      <c r="H82" s="322"/>
      <c r="I82" s="322"/>
      <c r="J82" s="322"/>
      <c r="K82" s="52"/>
    </row>
    <row r="83" spans="1:11" ht="28.5" customHeight="1">
      <c r="A83" s="345" t="s">
        <v>123</v>
      </c>
      <c r="B83" s="346"/>
      <c r="C83" s="346"/>
      <c r="D83" s="346"/>
      <c r="E83" s="346"/>
      <c r="F83" s="101"/>
      <c r="G83" s="308" t="s">
        <v>199</v>
      </c>
      <c r="H83" s="308"/>
      <c r="I83" s="350"/>
      <c r="J83" s="351"/>
      <c r="K83" s="52"/>
    </row>
    <row r="84" spans="1:12" ht="36" customHeight="1">
      <c r="A84" s="233" t="s">
        <v>5</v>
      </c>
      <c r="B84" s="324" t="s">
        <v>423</v>
      </c>
      <c r="C84" s="325"/>
      <c r="D84" s="223" t="s">
        <v>124</v>
      </c>
      <c r="E84" s="224"/>
      <c r="F84" s="223" t="s">
        <v>125</v>
      </c>
      <c r="G84" s="312"/>
      <c r="H84" s="224"/>
      <c r="I84" s="320" t="s">
        <v>126</v>
      </c>
      <c r="J84" s="238" t="s">
        <v>8</v>
      </c>
      <c r="K84" s="354" t="s">
        <v>201</v>
      </c>
      <c r="L84" s="354" t="s">
        <v>202</v>
      </c>
    </row>
    <row r="85" spans="1:12" ht="14.25">
      <c r="A85" s="234"/>
      <c r="B85" s="326"/>
      <c r="C85" s="327"/>
      <c r="D85" s="225"/>
      <c r="E85" s="226"/>
      <c r="F85" s="225" t="s">
        <v>128</v>
      </c>
      <c r="G85" s="313"/>
      <c r="H85" s="226"/>
      <c r="I85" s="321"/>
      <c r="J85" s="238"/>
      <c r="K85" s="355"/>
      <c r="L85" s="355"/>
    </row>
    <row r="86" spans="1:12" ht="14.25">
      <c r="A86" s="53">
        <v>1</v>
      </c>
      <c r="B86" s="314">
        <v>2</v>
      </c>
      <c r="C86" s="316"/>
      <c r="D86" s="356">
        <v>3</v>
      </c>
      <c r="E86" s="357"/>
      <c r="F86" s="314">
        <v>4</v>
      </c>
      <c r="G86" s="315"/>
      <c r="H86" s="316"/>
      <c r="I86" s="133">
        <v>5</v>
      </c>
      <c r="J86" s="53">
        <v>6</v>
      </c>
      <c r="K86" s="83" t="s">
        <v>129</v>
      </c>
      <c r="L86" s="84" t="s">
        <v>130</v>
      </c>
    </row>
    <row r="87" spans="1:12" ht="14.25">
      <c r="A87" s="49">
        <v>1</v>
      </c>
      <c r="B87" s="337" t="s">
        <v>131</v>
      </c>
      <c r="C87" s="338"/>
      <c r="D87" s="309">
        <f aca="true" t="shared" si="8" ref="D87:D93">IF(AND(K87="",L87=""),"",IF(AND(K87&lt;&gt;"",L87&lt;&gt;""),"podaj litry lub Mg",IF(K87&lt;&gt;"",(K87*0.755/1000),L87)))</f>
      </c>
      <c r="E87" s="311"/>
      <c r="F87" s="309"/>
      <c r="G87" s="310"/>
      <c r="H87" s="311"/>
      <c r="I87" s="116">
        <v>5.95</v>
      </c>
      <c r="J87" s="32">
        <f>IF(AND(D87="",F87=""),"",IF(AND(D87&lt;&gt;"",F87&lt;&gt;""),(D87*I87*((100-F87)/100)),(D87*I87)))</f>
      </c>
      <c r="K87" s="78"/>
      <c r="L87" s="79"/>
    </row>
    <row r="88" spans="1:12" ht="14.25">
      <c r="A88" s="49">
        <v>2</v>
      </c>
      <c r="B88" s="337" t="s">
        <v>132</v>
      </c>
      <c r="C88" s="338"/>
      <c r="D88" s="309">
        <f t="shared" si="8"/>
      </c>
      <c r="E88" s="311"/>
      <c r="F88" s="309"/>
      <c r="G88" s="310"/>
      <c r="H88" s="311"/>
      <c r="I88" s="116">
        <v>0.35</v>
      </c>
      <c r="J88" s="32">
        <f aca="true" t="shared" si="9" ref="J88:J93">IF(AND(D88="",F88=""),"",IF(AND(D88&lt;&gt;"",F88&lt;&gt;""),(D88*I88*((100-F88)/100)),(D88*I88)))</f>
      </c>
      <c r="K88" s="80"/>
      <c r="L88" s="81"/>
    </row>
    <row r="89" spans="1:12" ht="14.25">
      <c r="A89" s="49">
        <v>3</v>
      </c>
      <c r="B89" s="337" t="s">
        <v>133</v>
      </c>
      <c r="C89" s="338"/>
      <c r="D89" s="309">
        <f t="shared" si="8"/>
      </c>
      <c r="E89" s="311"/>
      <c r="F89" s="309"/>
      <c r="G89" s="310"/>
      <c r="H89" s="311"/>
      <c r="I89" s="116">
        <v>3.16</v>
      </c>
      <c r="J89" s="32">
        <f t="shared" si="9"/>
      </c>
      <c r="K89" s="80"/>
      <c r="L89" s="81"/>
    </row>
    <row r="90" spans="1:12" ht="14.25">
      <c r="A90" s="49">
        <v>4</v>
      </c>
      <c r="B90" s="337" t="s">
        <v>134</v>
      </c>
      <c r="C90" s="338"/>
      <c r="D90" s="309">
        <f>IF(AND(K90="",L90=""),"",IF(AND(K90&lt;&gt;"",L90&lt;&gt;""),"podaj litry lub Mg",IF(K90&lt;&gt;"",(K90*0.755/1000),L90)))</f>
      </c>
      <c r="E90" s="311"/>
      <c r="F90" s="309"/>
      <c r="G90" s="310"/>
      <c r="H90" s="311"/>
      <c r="I90" s="116">
        <v>3.16</v>
      </c>
      <c r="J90" s="32">
        <f t="shared" si="9"/>
      </c>
      <c r="K90" s="80"/>
      <c r="L90" s="81"/>
    </row>
    <row r="91" spans="1:12" ht="14.25">
      <c r="A91" s="49">
        <v>5</v>
      </c>
      <c r="B91" s="337" t="s">
        <v>135</v>
      </c>
      <c r="C91" s="338"/>
      <c r="D91" s="309">
        <f>IF(AND(K91="",L91=""),"",IF(AND(K91&lt;&gt;"",L91&lt;&gt;""),"podaj litry lub Mg",IF(K91&lt;&gt;"",(K91*0.755/1000),L91)))</f>
      </c>
      <c r="E91" s="311"/>
      <c r="F91" s="309"/>
      <c r="G91" s="310"/>
      <c r="H91" s="311"/>
      <c r="I91" s="116">
        <v>2.44</v>
      </c>
      <c r="J91" s="32">
        <f t="shared" si="9"/>
      </c>
      <c r="K91" s="80"/>
      <c r="L91" s="81"/>
    </row>
    <row r="92" spans="1:12" ht="14.25" customHeight="1">
      <c r="A92" s="49">
        <v>6</v>
      </c>
      <c r="B92" s="337" t="s">
        <v>136</v>
      </c>
      <c r="C92" s="338"/>
      <c r="D92" s="309">
        <f t="shared" si="8"/>
      </c>
      <c r="E92" s="311"/>
      <c r="F92" s="309"/>
      <c r="G92" s="310"/>
      <c r="H92" s="311"/>
      <c r="I92" s="116">
        <v>1.72</v>
      </c>
      <c r="J92" s="32">
        <f t="shared" si="9"/>
      </c>
      <c r="K92" s="80"/>
      <c r="L92" s="81"/>
    </row>
    <row r="93" spans="1:12" ht="14.25">
      <c r="A93" s="49">
        <v>7</v>
      </c>
      <c r="B93" s="337" t="s">
        <v>137</v>
      </c>
      <c r="C93" s="338"/>
      <c r="D93" s="309">
        <f t="shared" si="8"/>
      </c>
      <c r="E93" s="311"/>
      <c r="F93" s="309"/>
      <c r="G93" s="310"/>
      <c r="H93" s="311"/>
      <c r="I93" s="116">
        <v>3.52</v>
      </c>
      <c r="J93" s="32">
        <f t="shared" si="9"/>
      </c>
      <c r="K93" s="80"/>
      <c r="L93" s="81"/>
    </row>
    <row r="94" spans="1:12" ht="14.25">
      <c r="A94" s="317" t="s">
        <v>110</v>
      </c>
      <c r="B94" s="317"/>
      <c r="C94" s="317"/>
      <c r="D94" s="317"/>
      <c r="E94" s="317"/>
      <c r="F94" s="317"/>
      <c r="G94" s="317"/>
      <c r="H94" s="317"/>
      <c r="I94" s="317"/>
      <c r="J94" s="50" t="str">
        <f>IF(SUM(J87:J93)=0," ",SUM(J87:J93))</f>
        <v> </v>
      </c>
      <c r="K94" s="52"/>
      <c r="L94" s="1"/>
    </row>
    <row r="95" spans="1:12" ht="14.25">
      <c r="A95" s="353" t="s">
        <v>111</v>
      </c>
      <c r="B95" s="353"/>
      <c r="C95" s="353"/>
      <c r="D95" s="353"/>
      <c r="E95" s="353"/>
      <c r="F95" s="353"/>
      <c r="G95" s="353"/>
      <c r="H95" s="353"/>
      <c r="I95" s="353"/>
      <c r="J95" s="353"/>
      <c r="K95" s="52"/>
      <c r="L95" s="1"/>
    </row>
    <row r="96" spans="1:12" ht="14.25">
      <c r="A96" s="54"/>
      <c r="B96" s="54"/>
      <c r="C96" s="54"/>
      <c r="D96" s="54"/>
      <c r="E96" s="54"/>
      <c r="F96" s="54"/>
      <c r="G96" s="54"/>
      <c r="H96" s="54"/>
      <c r="I96" s="130"/>
      <c r="J96" s="54"/>
      <c r="K96" s="54"/>
      <c r="L96" s="1"/>
    </row>
    <row r="97" spans="1:12" ht="14.25">
      <c r="A97" s="54"/>
      <c r="B97" s="54"/>
      <c r="C97" s="54"/>
      <c r="D97" s="54"/>
      <c r="E97" s="54"/>
      <c r="F97" s="54"/>
      <c r="G97" s="54"/>
      <c r="H97" s="54"/>
      <c r="I97" s="130"/>
      <c r="J97" s="54"/>
      <c r="K97" s="54"/>
      <c r="L97" s="1"/>
    </row>
    <row r="98" spans="1:11" ht="14.25">
      <c r="A98" s="54"/>
      <c r="B98" s="54"/>
      <c r="C98" s="54"/>
      <c r="D98" s="54"/>
      <c r="E98" s="54"/>
      <c r="F98" s="54"/>
      <c r="G98" s="54"/>
      <c r="H98" s="54"/>
      <c r="I98" s="130"/>
      <c r="J98" s="54"/>
      <c r="K98" s="54"/>
    </row>
    <row r="99" spans="1:11" ht="14.25">
      <c r="A99" s="54"/>
      <c r="B99" s="54"/>
      <c r="C99" s="54"/>
      <c r="D99" s="54"/>
      <c r="E99" s="54"/>
      <c r="F99" s="54"/>
      <c r="G99" s="54"/>
      <c r="H99" s="54"/>
      <c r="I99" s="130"/>
      <c r="J99" s="54"/>
      <c r="K99" s="54"/>
    </row>
    <row r="100" spans="1:11" ht="14.25">
      <c r="A100" s="72"/>
      <c r="B100" s="72"/>
      <c r="C100" s="72"/>
      <c r="D100" s="72"/>
      <c r="E100" s="72"/>
      <c r="F100" s="72"/>
      <c r="G100" s="72"/>
      <c r="H100" s="72"/>
      <c r="I100" s="131"/>
      <c r="J100" s="72"/>
      <c r="K100" s="72"/>
    </row>
  </sheetData>
  <sheetProtection/>
  <mergeCells count="229">
    <mergeCell ref="A8:C8"/>
    <mergeCell ref="A9:E9"/>
    <mergeCell ref="I9:J9"/>
    <mergeCell ref="A10:A11"/>
    <mergeCell ref="D10:E11"/>
    <mergeCell ref="I10:I11"/>
    <mergeCell ref="G8:J8"/>
    <mergeCell ref="J10:J11"/>
    <mergeCell ref="K10:K11"/>
    <mergeCell ref="L10:L11"/>
    <mergeCell ref="D12:E12"/>
    <mergeCell ref="D16:E16"/>
    <mergeCell ref="D17:E17"/>
    <mergeCell ref="D13:E13"/>
    <mergeCell ref="D14:E14"/>
    <mergeCell ref="D15:E15"/>
    <mergeCell ref="F10:H10"/>
    <mergeCell ref="F11:H11"/>
    <mergeCell ref="A30:C30"/>
    <mergeCell ref="D30:J30"/>
    <mergeCell ref="B26:C26"/>
    <mergeCell ref="B27:C27"/>
    <mergeCell ref="F14:H14"/>
    <mergeCell ref="F15:H15"/>
    <mergeCell ref="F16:H16"/>
    <mergeCell ref="F17:H17"/>
    <mergeCell ref="D18:E18"/>
    <mergeCell ref="B25:C25"/>
    <mergeCell ref="K37:K38"/>
    <mergeCell ref="J37:J38"/>
    <mergeCell ref="L37:L38"/>
    <mergeCell ref="D39:E39"/>
    <mergeCell ref="D40:E40"/>
    <mergeCell ref="D19:E19"/>
    <mergeCell ref="A20:I20"/>
    <mergeCell ref="A21:J21"/>
    <mergeCell ref="A23:A24"/>
    <mergeCell ref="D23:J24"/>
    <mergeCell ref="K52:K53"/>
    <mergeCell ref="D59:E59"/>
    <mergeCell ref="D60:E60"/>
    <mergeCell ref="D61:E61"/>
    <mergeCell ref="D56:E56"/>
    <mergeCell ref="L52:L53"/>
    <mergeCell ref="D54:E54"/>
    <mergeCell ref="D55:E55"/>
    <mergeCell ref="D52:E53"/>
    <mergeCell ref="I52:I53"/>
    <mergeCell ref="A68:A69"/>
    <mergeCell ref="D68:E69"/>
    <mergeCell ref="I68:I69"/>
    <mergeCell ref="J68:J69"/>
    <mergeCell ref="D57:E57"/>
    <mergeCell ref="D58:E58"/>
    <mergeCell ref="A63:J63"/>
    <mergeCell ref="A66:C66"/>
    <mergeCell ref="A67:E67"/>
    <mergeCell ref="B60:C60"/>
    <mergeCell ref="L68:L69"/>
    <mergeCell ref="D70:E70"/>
    <mergeCell ref="D71:E71"/>
    <mergeCell ref="F69:H69"/>
    <mergeCell ref="F70:H70"/>
    <mergeCell ref="F71:H71"/>
    <mergeCell ref="K68:K69"/>
    <mergeCell ref="D74:E74"/>
    <mergeCell ref="D73:E73"/>
    <mergeCell ref="D77:E77"/>
    <mergeCell ref="D86:E86"/>
    <mergeCell ref="D87:E87"/>
    <mergeCell ref="A84:A85"/>
    <mergeCell ref="D84:E85"/>
    <mergeCell ref="B74:C74"/>
    <mergeCell ref="B75:C75"/>
    <mergeCell ref="B76:C76"/>
    <mergeCell ref="L84:L85"/>
    <mergeCell ref="J84:J85"/>
    <mergeCell ref="A79:J79"/>
    <mergeCell ref="A82:C82"/>
    <mergeCell ref="A83:E83"/>
    <mergeCell ref="I83:J83"/>
    <mergeCell ref="I84:I85"/>
    <mergeCell ref="K84:K85"/>
    <mergeCell ref="G82:J82"/>
    <mergeCell ref="A95:J95"/>
    <mergeCell ref="D91:E91"/>
    <mergeCell ref="D92:E92"/>
    <mergeCell ref="D93:E93"/>
    <mergeCell ref="F91:H91"/>
    <mergeCell ref="F92:H92"/>
    <mergeCell ref="D89:E89"/>
    <mergeCell ref="D90:E90"/>
    <mergeCell ref="F88:H88"/>
    <mergeCell ref="F89:H89"/>
    <mergeCell ref="F90:H90"/>
    <mergeCell ref="A94:I94"/>
    <mergeCell ref="B90:C90"/>
    <mergeCell ref="B91:C91"/>
    <mergeCell ref="B92:C92"/>
    <mergeCell ref="B93:C93"/>
    <mergeCell ref="H33:J33"/>
    <mergeCell ref="A52:A53"/>
    <mergeCell ref="A47:I47"/>
    <mergeCell ref="A48:J48"/>
    <mergeCell ref="D43:E43"/>
    <mergeCell ref="D88:E88"/>
    <mergeCell ref="D76:E76"/>
    <mergeCell ref="A78:I78"/>
    <mergeCell ref="G66:J66"/>
    <mergeCell ref="D75:E75"/>
    <mergeCell ref="F46:H46"/>
    <mergeCell ref="G51:H51"/>
    <mergeCell ref="I51:J51"/>
    <mergeCell ref="D72:E72"/>
    <mergeCell ref="F44:H44"/>
    <mergeCell ref="F45:H45"/>
    <mergeCell ref="I67:J67"/>
    <mergeCell ref="J52:J53"/>
    <mergeCell ref="D45:E45"/>
    <mergeCell ref="D46:E46"/>
    <mergeCell ref="G50:J50"/>
    <mergeCell ref="B19:C19"/>
    <mergeCell ref="B44:C44"/>
    <mergeCell ref="B45:C45"/>
    <mergeCell ref="B46:C46"/>
    <mergeCell ref="B39:C39"/>
    <mergeCell ref="D41:E41"/>
    <mergeCell ref="F41:H41"/>
    <mergeCell ref="A36:E36"/>
    <mergeCell ref="D27:J27"/>
    <mergeCell ref="D28:J28"/>
    <mergeCell ref="B16:C16"/>
    <mergeCell ref="B17:C17"/>
    <mergeCell ref="D44:E44"/>
    <mergeCell ref="F42:H42"/>
    <mergeCell ref="F43:H43"/>
    <mergeCell ref="A31:J31"/>
    <mergeCell ref="D33:G33"/>
    <mergeCell ref="I36:J36"/>
    <mergeCell ref="A37:A38"/>
    <mergeCell ref="B12:C12"/>
    <mergeCell ref="B13:C13"/>
    <mergeCell ref="B14:C14"/>
    <mergeCell ref="B15:C15"/>
    <mergeCell ref="F12:H12"/>
    <mergeCell ref="F13:H13"/>
    <mergeCell ref="F37:H37"/>
    <mergeCell ref="A35:C35"/>
    <mergeCell ref="B52:C53"/>
    <mergeCell ref="B54:C54"/>
    <mergeCell ref="B55:C55"/>
    <mergeCell ref="B40:C40"/>
    <mergeCell ref="B41:C41"/>
    <mergeCell ref="B42:C42"/>
    <mergeCell ref="B43:C43"/>
    <mergeCell ref="A50:C50"/>
    <mergeCell ref="A51:E51"/>
    <mergeCell ref="D42:E42"/>
    <mergeCell ref="B56:C56"/>
    <mergeCell ref="B57:C57"/>
    <mergeCell ref="B58:C58"/>
    <mergeCell ref="B59:C59"/>
    <mergeCell ref="B61:C61"/>
    <mergeCell ref="B68:C69"/>
    <mergeCell ref="B70:C70"/>
    <mergeCell ref="B71:C71"/>
    <mergeCell ref="B72:C72"/>
    <mergeCell ref="B73:C73"/>
    <mergeCell ref="B77:C77"/>
    <mergeCell ref="B84:C85"/>
    <mergeCell ref="B86:C86"/>
    <mergeCell ref="B87:C87"/>
    <mergeCell ref="B88:C88"/>
    <mergeCell ref="B89:C89"/>
    <mergeCell ref="A5:B6"/>
    <mergeCell ref="C5:C6"/>
    <mergeCell ref="A1:J1"/>
    <mergeCell ref="A3:C3"/>
    <mergeCell ref="B23:C24"/>
    <mergeCell ref="A2:I2"/>
    <mergeCell ref="B18:C18"/>
    <mergeCell ref="F18:H18"/>
    <mergeCell ref="D3:E6"/>
    <mergeCell ref="B10:C11"/>
    <mergeCell ref="F38:H38"/>
    <mergeCell ref="F39:H39"/>
    <mergeCell ref="F40:H40"/>
    <mergeCell ref="D29:J29"/>
    <mergeCell ref="B28:C28"/>
    <mergeCell ref="B29:C29"/>
    <mergeCell ref="D37:E38"/>
    <mergeCell ref="I37:I38"/>
    <mergeCell ref="G35:J35"/>
    <mergeCell ref="B37:C38"/>
    <mergeCell ref="F52:H52"/>
    <mergeCell ref="F53:H53"/>
    <mergeCell ref="F54:H54"/>
    <mergeCell ref="F55:H55"/>
    <mergeCell ref="F56:H56"/>
    <mergeCell ref="F57:H57"/>
    <mergeCell ref="F58:H58"/>
    <mergeCell ref="F59:H59"/>
    <mergeCell ref="F60:H60"/>
    <mergeCell ref="F61:H61"/>
    <mergeCell ref="F68:H68"/>
    <mergeCell ref="F74:H74"/>
    <mergeCell ref="G67:H67"/>
    <mergeCell ref="F72:H72"/>
    <mergeCell ref="F73:H73"/>
    <mergeCell ref="A62:I62"/>
    <mergeCell ref="F75:H75"/>
    <mergeCell ref="F76:H76"/>
    <mergeCell ref="F77:H77"/>
    <mergeCell ref="F84:H84"/>
    <mergeCell ref="F85:H85"/>
    <mergeCell ref="F93:H93"/>
    <mergeCell ref="G83:H83"/>
    <mergeCell ref="F86:H86"/>
    <mergeCell ref="F87:H87"/>
    <mergeCell ref="H3:I3"/>
    <mergeCell ref="H4:I4"/>
    <mergeCell ref="H5:I5"/>
    <mergeCell ref="H6:I6"/>
    <mergeCell ref="F9:H9"/>
    <mergeCell ref="G36:H36"/>
    <mergeCell ref="F19:H19"/>
    <mergeCell ref="D25:J25"/>
    <mergeCell ref="D26:J26"/>
    <mergeCell ref="I7:J7"/>
  </mergeCells>
  <conditionalFormatting sqref="J20 J47 J62 J78 J94">
    <cfRule type="expression" priority="35" dxfId="47" stopIfTrue="1">
      <formula>$J$20="Wpisz gminę"</formula>
    </cfRule>
  </conditionalFormatting>
  <conditionalFormatting sqref="D30:J30">
    <cfRule type="expression" priority="34" dxfId="47" stopIfTrue="1">
      <formula>$D$30="Wpisz gminę"</formula>
    </cfRule>
  </conditionalFormatting>
  <conditionalFormatting sqref="I9:J9">
    <cfRule type="expression" priority="36" dxfId="0" stopIfTrue="1">
      <formula>$I$9=""</formula>
    </cfRule>
  </conditionalFormatting>
  <conditionalFormatting sqref="I67:J67">
    <cfRule type="expression" priority="43" dxfId="0" stopIfTrue="1">
      <formula>$I$67=""</formula>
    </cfRule>
  </conditionalFormatting>
  <conditionalFormatting sqref="I83:J83">
    <cfRule type="expression" priority="44" dxfId="0" stopIfTrue="1">
      <formula>$I$83=""</formula>
    </cfRule>
  </conditionalFormatting>
  <conditionalFormatting sqref="I51:J51">
    <cfRule type="expression" priority="45" dxfId="0" stopIfTrue="1">
      <formula>$I$51=""</formula>
    </cfRule>
  </conditionalFormatting>
  <conditionalFormatting sqref="I36:J36">
    <cfRule type="expression" priority="46" dxfId="0" stopIfTrue="1">
      <formula>$I$36=""</formula>
    </cfRule>
  </conditionalFormatting>
  <dataValidations count="3">
    <dataValidation type="list" allowBlank="1" showInputMessage="1" showErrorMessage="1" promptTitle="Wybierz właściwą gminę" prompt="Lista zawiera gminy Województwa Małopolskiego. W celu ułatwienia została ułożona alfabetycznie." errorTitle="nieprawidłowe dane" error="wybierz gminę z listy rozwijanej" sqref="I83:J83 I9:J9 I36:J36 I51:J51 I67:J67">
      <formula1>GminyMalopolski</formula1>
    </dataValidation>
    <dataValidation type="list" allowBlank="1" showInputMessage="1" showErrorMessage="1" sqref="K5 H4:I6">
      <formula1>GminyMalopolski</formula1>
    </dataValidation>
    <dataValidation type="list" allowBlank="1" showInputMessage="1" showErrorMessage="1" sqref="J4:J6">
      <formula1>Powiaty</formula1>
    </dataValidation>
  </dataValidations>
  <hyperlinks>
    <hyperlink ref="I7:J7" location="'Załącznik Nr 1'!A1" display="Kliknij aby przejść do Załącznika 1"/>
  </hyperlinks>
  <printOptions/>
  <pageMargins left="0.7" right="0.7" top="0.75" bottom="0.75" header="0.3" footer="0.3"/>
  <pageSetup horizontalDpi="600" verticalDpi="600" orientation="landscape" paperSize="9" scale="80" r:id="rId3"/>
  <rowBreaks count="2" manualBreakCount="2">
    <brk id="34" max="9" man="1"/>
    <brk id="65" max="9" man="1"/>
  </rowBreaks>
  <legacyDrawing r:id="rId2"/>
</worksheet>
</file>

<file path=xl/worksheets/sheet4.xml><?xml version="1.0" encoding="utf-8"?>
<worksheet xmlns="http://schemas.openxmlformats.org/spreadsheetml/2006/main" xmlns:r="http://schemas.openxmlformats.org/officeDocument/2006/relationships">
  <sheetPr>
    <tabColor theme="8" tint="-0.4999699890613556"/>
  </sheetPr>
  <dimension ref="A1:K130"/>
  <sheetViews>
    <sheetView showGridLines="0" zoomScalePageLayoutView="0" workbookViewId="0" topLeftCell="A1">
      <selection activeCell="F7" sqref="F7"/>
    </sheetView>
  </sheetViews>
  <sheetFormatPr defaultColWidth="8.796875" defaultRowHeight="14.25"/>
  <cols>
    <col min="1" max="1" width="4.8984375" style="0" customWidth="1"/>
    <col min="2" max="2" width="44.09765625" style="0" customWidth="1"/>
    <col min="3" max="3" width="22.8984375" style="0" customWidth="1"/>
    <col min="4" max="4" width="14.19921875" style="0" customWidth="1"/>
    <col min="5" max="5" width="14.5" style="0" customWidth="1"/>
    <col min="6" max="6" width="15.09765625" style="0" customWidth="1"/>
    <col min="7" max="7" width="14.09765625" style="0" customWidth="1"/>
    <col min="8" max="8" width="6.5" style="0" customWidth="1"/>
    <col min="9" max="9" width="1.203125" style="0" customWidth="1"/>
    <col min="10" max="10" width="17.5" style="0" customWidth="1"/>
    <col min="11" max="11" width="4.5" style="0" customWidth="1"/>
  </cols>
  <sheetData>
    <row r="1" spans="4:5" ht="14.25">
      <c r="D1" s="395" t="s">
        <v>192</v>
      </c>
      <c r="E1" s="395"/>
    </row>
    <row r="2" ht="14.25">
      <c r="A2" t="s">
        <v>143</v>
      </c>
    </row>
    <row r="3" spans="1:7" ht="14.25">
      <c r="A3" s="396" t="s">
        <v>204</v>
      </c>
      <c r="B3" s="397"/>
      <c r="C3" s="397"/>
      <c r="D3" s="397"/>
      <c r="E3" s="397"/>
      <c r="F3" s="398"/>
      <c r="G3" s="55"/>
    </row>
    <row r="4" spans="1:11" ht="25.5">
      <c r="A4" s="399" t="s">
        <v>5</v>
      </c>
      <c r="B4" s="401" t="s">
        <v>144</v>
      </c>
      <c r="C4" s="403" t="s">
        <v>145</v>
      </c>
      <c r="D4" s="56" t="s">
        <v>146</v>
      </c>
      <c r="E4" s="57" t="s">
        <v>79</v>
      </c>
      <c r="F4" s="58" t="s">
        <v>147</v>
      </c>
      <c r="G4" s="392" t="s">
        <v>148</v>
      </c>
      <c r="H4" s="386"/>
      <c r="I4" s="92"/>
      <c r="J4" s="385" t="s">
        <v>205</v>
      </c>
      <c r="K4" s="386"/>
    </row>
    <row r="5" spans="1:11" ht="14.25">
      <c r="A5" s="400"/>
      <c r="B5" s="402"/>
      <c r="C5" s="404"/>
      <c r="D5" s="59" t="s">
        <v>130</v>
      </c>
      <c r="E5" s="60" t="s">
        <v>149</v>
      </c>
      <c r="F5" s="61" t="s">
        <v>150</v>
      </c>
      <c r="G5" s="393"/>
      <c r="H5" s="388"/>
      <c r="I5" s="93"/>
      <c r="J5" s="387"/>
      <c r="K5" s="388"/>
    </row>
    <row r="6" spans="1:11" ht="14.25">
      <c r="A6" s="62">
        <v>1</v>
      </c>
      <c r="B6" s="63">
        <v>2</v>
      </c>
      <c r="C6" s="64">
        <v>3</v>
      </c>
      <c r="D6" s="65">
        <v>4</v>
      </c>
      <c r="E6" s="66">
        <v>5</v>
      </c>
      <c r="F6" s="66">
        <v>6</v>
      </c>
      <c r="G6" s="394"/>
      <c r="H6" s="390"/>
      <c r="I6" s="93"/>
      <c r="J6" s="389"/>
      <c r="K6" s="390"/>
    </row>
    <row r="7" spans="1:11" ht="14.25">
      <c r="A7" s="391">
        <v>1</v>
      </c>
      <c r="B7" s="376" t="s">
        <v>151</v>
      </c>
      <c r="C7" s="67" t="s">
        <v>152</v>
      </c>
      <c r="D7" s="68">
        <f>IF(AND(G7="",J7=""),"",IF(AND(G7&lt;&gt;"",J7&lt;&gt;""),"podaj litry lub Mg",IF(G7&lt;&gt;"",(G7*0.755/1000),J7)))</f>
      </c>
      <c r="E7" s="151">
        <v>76.74</v>
      </c>
      <c r="F7" s="69">
        <f aca="true" t="shared" si="0" ref="F7:F70">IF(D7="","",ROUND(D7*E7,2))</f>
      </c>
      <c r="G7" s="94"/>
      <c r="H7" s="95" t="s">
        <v>153</v>
      </c>
      <c r="I7" s="96"/>
      <c r="J7" s="97"/>
      <c r="K7" s="98" t="s">
        <v>154</v>
      </c>
    </row>
    <row r="8" spans="1:11" ht="14.25">
      <c r="A8" s="380"/>
      <c r="B8" s="380"/>
      <c r="C8" s="67" t="s">
        <v>155</v>
      </c>
      <c r="D8" s="68">
        <f>IF(AND(G8="",J8=""),"",IF(AND(G8&lt;&gt;"",J8&lt;&gt;""),"podaj litry lub Mg",IF(G8&lt;&gt;"",((G8)*(0.5)/1000),J8)))</f>
      </c>
      <c r="E8" s="152">
        <v>49.22</v>
      </c>
      <c r="F8" s="69">
        <f t="shared" si="0"/>
      </c>
      <c r="G8" s="94"/>
      <c r="H8" s="95" t="s">
        <v>153</v>
      </c>
      <c r="I8" s="96"/>
      <c r="J8" s="97"/>
      <c r="K8" s="98" t="s">
        <v>154</v>
      </c>
    </row>
    <row r="9" spans="1:11" ht="14.25">
      <c r="A9" s="380"/>
      <c r="B9" s="380"/>
      <c r="C9" s="67" t="s">
        <v>156</v>
      </c>
      <c r="D9" s="68">
        <f>IF(AND(G9="",J9=""),"",IF(AND(G9&lt;&gt;"",J9&lt;&gt;""),"podaj litry lub Mg",IF(G9&lt;&gt;"",((G9)*(0.84)/1000),J9)))</f>
      </c>
      <c r="E9" s="152">
        <v>20.95</v>
      </c>
      <c r="F9" s="69">
        <f t="shared" si="0"/>
      </c>
      <c r="G9" s="94"/>
      <c r="H9" s="95" t="s">
        <v>153</v>
      </c>
      <c r="I9" s="96"/>
      <c r="J9" s="97"/>
      <c r="K9" s="98" t="s">
        <v>154</v>
      </c>
    </row>
    <row r="10" spans="1:11" ht="14.25">
      <c r="A10" s="375"/>
      <c r="B10" s="375"/>
      <c r="C10" s="67" t="s">
        <v>157</v>
      </c>
      <c r="D10" s="68">
        <f>IF(AND(G10="",J10=""),"",IF(AND(G10&lt;&gt;"",J10&lt;&gt;""),"podaj litry lub Mg",IF(G10&lt;&gt;"",((G10)*(0.84)/1000),J10)))</f>
      </c>
      <c r="E10" s="152">
        <v>17.09</v>
      </c>
      <c r="F10" s="69">
        <f t="shared" si="0"/>
      </c>
      <c r="G10" s="94"/>
      <c r="H10" s="95" t="s">
        <v>153</v>
      </c>
      <c r="I10" s="96"/>
      <c r="J10" s="97"/>
      <c r="K10" s="98" t="s">
        <v>154</v>
      </c>
    </row>
    <row r="11" spans="1:11" ht="14.25">
      <c r="A11" s="391">
        <v>2</v>
      </c>
      <c r="B11" s="376" t="s">
        <v>158</v>
      </c>
      <c r="C11" s="67" t="s">
        <v>152</v>
      </c>
      <c r="D11" s="68">
        <f>IF(AND(G11="",J11=""),"",IF(AND(G11&lt;&gt;"",J11&lt;&gt;""),"podaj litry lub Mg",IF(G11&lt;&gt;"",(G11*0.755/1000),J11)))</f>
      </c>
      <c r="E11" s="152">
        <v>29.14</v>
      </c>
      <c r="F11" s="69">
        <f t="shared" si="0"/>
      </c>
      <c r="G11" s="94"/>
      <c r="H11" s="95" t="s">
        <v>153</v>
      </c>
      <c r="I11" s="96"/>
      <c r="J11" s="97"/>
      <c r="K11" s="98" t="s">
        <v>154</v>
      </c>
    </row>
    <row r="12" spans="1:11" ht="14.25">
      <c r="A12" s="380"/>
      <c r="B12" s="380"/>
      <c r="C12" s="67" t="s">
        <v>155</v>
      </c>
      <c r="D12" s="68">
        <f>IF(AND(G12="",J12=""),"",IF(AND(G12&lt;&gt;"",J12&lt;&gt;""),"podaj litry lub Mg",IF(G12&lt;&gt;"",((G12)*(0.5)/1000),J12)))</f>
      </c>
      <c r="E12" s="152">
        <v>42.43</v>
      </c>
      <c r="F12" s="69">
        <f t="shared" si="0"/>
      </c>
      <c r="G12" s="94"/>
      <c r="H12" s="95" t="s">
        <v>153</v>
      </c>
      <c r="I12" s="96"/>
      <c r="J12" s="97"/>
      <c r="K12" s="98" t="s">
        <v>154</v>
      </c>
    </row>
    <row r="13" spans="1:11" ht="14.25">
      <c r="A13" s="380"/>
      <c r="B13" s="380"/>
      <c r="C13" s="67" t="s">
        <v>156</v>
      </c>
      <c r="D13" s="68">
        <f>IF(AND(G13="",J13=""),"",IF(AND(G13&lt;&gt;"",J13&lt;&gt;""),"podaj litry lub Mg",IF(G13&lt;&gt;"",((G13)*(0.84)/1000),J13)))</f>
      </c>
      <c r="E13" s="152">
        <v>12.15</v>
      </c>
      <c r="F13" s="69">
        <f t="shared" si="0"/>
      </c>
      <c r="G13" s="94"/>
      <c r="H13" s="95" t="s">
        <v>153</v>
      </c>
      <c r="I13" s="96"/>
      <c r="J13" s="97"/>
      <c r="K13" s="98" t="s">
        <v>154</v>
      </c>
    </row>
    <row r="14" spans="1:11" ht="14.25">
      <c r="A14" s="375"/>
      <c r="B14" s="375"/>
      <c r="C14" s="67" t="s">
        <v>157</v>
      </c>
      <c r="D14" s="68">
        <f>IF(AND(G14="",J14=""),"",IF(AND(G14&lt;&gt;"",J14&lt;&gt;""),"podaj litry lub Mg",IF(G14&lt;&gt;"",((G14)*(0.84)/1000),J14)))</f>
      </c>
      <c r="E14" s="153">
        <v>10.86</v>
      </c>
      <c r="F14" s="69">
        <f t="shared" si="0"/>
      </c>
      <c r="G14" s="94"/>
      <c r="H14" s="95" t="s">
        <v>153</v>
      </c>
      <c r="I14" s="96"/>
      <c r="J14" s="97"/>
      <c r="K14" s="98" t="s">
        <v>154</v>
      </c>
    </row>
    <row r="15" spans="1:11" ht="14.25">
      <c r="A15" s="391">
        <v>3</v>
      </c>
      <c r="B15" s="376" t="s">
        <v>159</v>
      </c>
      <c r="C15" s="67" t="s">
        <v>152</v>
      </c>
      <c r="D15" s="68">
        <f>IF(AND(G15="",J15=""),"",IF(AND(G15&lt;&gt;"",J15&lt;&gt;""),"podaj litry lub Mg",IF(G15&lt;&gt;"",(G15*0.755/1000),J15)))</f>
      </c>
      <c r="E15" s="152">
        <v>19.49</v>
      </c>
      <c r="F15" s="69">
        <f t="shared" si="0"/>
      </c>
      <c r="G15" s="94"/>
      <c r="H15" s="95" t="s">
        <v>153</v>
      </c>
      <c r="I15" s="96"/>
      <c r="J15" s="97"/>
      <c r="K15" s="98" t="s">
        <v>154</v>
      </c>
    </row>
    <row r="16" spans="1:11" ht="14.25">
      <c r="A16" s="380"/>
      <c r="B16" s="380"/>
      <c r="C16" s="67" t="s">
        <v>155</v>
      </c>
      <c r="D16" s="68">
        <f>IF(AND(G16="",J16=""),"",IF(AND(G16&lt;&gt;"",J16&lt;&gt;""),"podaj litry lub Mg",IF(G16&lt;&gt;"",((G16)*(0.5)/1000),J16)))</f>
      </c>
      <c r="E16" s="152">
        <v>27.89</v>
      </c>
      <c r="F16" s="69">
        <f t="shared" si="0"/>
      </c>
      <c r="G16" s="94"/>
      <c r="H16" s="95" t="s">
        <v>153</v>
      </c>
      <c r="I16" s="96"/>
      <c r="J16" s="97"/>
      <c r="K16" s="98" t="s">
        <v>154</v>
      </c>
    </row>
    <row r="17" spans="1:11" ht="14.25">
      <c r="A17" s="380"/>
      <c r="B17" s="380"/>
      <c r="C17" s="67" t="s">
        <v>156</v>
      </c>
      <c r="D17" s="68">
        <f>IF(AND(G17="",J17=""),"",IF(AND(G17&lt;&gt;"",J17&lt;&gt;""),"podaj litry lub Mg",IF(G17&lt;&gt;"",((G17)*(0.84)/1000),J17)))</f>
      </c>
      <c r="E17" s="152">
        <v>12.15</v>
      </c>
      <c r="F17" s="69">
        <f t="shared" si="0"/>
      </c>
      <c r="G17" s="94"/>
      <c r="H17" s="95" t="s">
        <v>153</v>
      </c>
      <c r="I17" s="96"/>
      <c r="J17" s="97"/>
      <c r="K17" s="98" t="s">
        <v>154</v>
      </c>
    </row>
    <row r="18" spans="1:11" ht="14.25">
      <c r="A18" s="375"/>
      <c r="B18" s="375"/>
      <c r="C18" s="67" t="s">
        <v>157</v>
      </c>
      <c r="D18" s="68">
        <f>IF(AND(G18="",J18=""),"",IF(AND(G18&lt;&gt;"",J18&lt;&gt;""),"podaj litry lub Mg",IF(G18&lt;&gt;"",((G18)*(0.84)/1000),J18)))</f>
      </c>
      <c r="E18" s="152">
        <v>10.86</v>
      </c>
      <c r="F18" s="69">
        <f t="shared" si="0"/>
      </c>
      <c r="G18" s="94"/>
      <c r="H18" s="95" t="s">
        <v>153</v>
      </c>
      <c r="I18" s="96"/>
      <c r="J18" s="97"/>
      <c r="K18" s="98" t="s">
        <v>154</v>
      </c>
    </row>
    <row r="19" spans="1:11" ht="14.25">
      <c r="A19" s="374">
        <v>4</v>
      </c>
      <c r="B19" s="376" t="s">
        <v>160</v>
      </c>
      <c r="C19" s="67" t="s">
        <v>152</v>
      </c>
      <c r="D19" s="68">
        <f>IF(AND(G19="",J19=""),"",IF(AND(G19&lt;&gt;"",J19&lt;&gt;""),"podaj litry lub Mg",IF(G19&lt;&gt;"",(G19*0.755/1000),J19)))</f>
      </c>
      <c r="E19" s="152">
        <v>12.69</v>
      </c>
      <c r="F19" s="69">
        <f t="shared" si="0"/>
      </c>
      <c r="G19" s="94"/>
      <c r="H19" s="95" t="s">
        <v>153</v>
      </c>
      <c r="I19" s="96"/>
      <c r="J19" s="97"/>
      <c r="K19" s="98" t="s">
        <v>154</v>
      </c>
    </row>
    <row r="20" spans="1:11" ht="14.25">
      <c r="A20" s="380"/>
      <c r="B20" s="380"/>
      <c r="C20" s="67" t="s">
        <v>155</v>
      </c>
      <c r="D20" s="68">
        <f>IF(AND(G20="",J20=""),"",IF(AND(G20&lt;&gt;"",J20&lt;&gt;""),"podaj litry lub Mg",IF(G20&lt;&gt;"",((G20)*(0.5)/1000),J20)))</f>
      </c>
      <c r="E20" s="152">
        <v>18.06</v>
      </c>
      <c r="F20" s="69">
        <f t="shared" si="0"/>
      </c>
      <c r="G20" s="94"/>
      <c r="H20" s="95" t="s">
        <v>153</v>
      </c>
      <c r="I20" s="96"/>
      <c r="J20" s="97"/>
      <c r="K20" s="98" t="s">
        <v>154</v>
      </c>
    </row>
    <row r="21" spans="1:11" ht="36">
      <c r="A21" s="380"/>
      <c r="B21" s="380"/>
      <c r="C21" s="70" t="s">
        <v>161</v>
      </c>
      <c r="D21" s="68">
        <f>IF(AND(G21="",J21=""),"",IF(AND(G21&lt;&gt;"",J21&lt;&gt;""),"podaj m3 lub Mg",IF(G21&lt;&gt;"",((G21)*(0.74)/1000),J21)))</f>
      </c>
      <c r="E21" s="152">
        <v>11.37</v>
      </c>
      <c r="F21" s="69">
        <f t="shared" si="0"/>
      </c>
      <c r="G21" s="94"/>
      <c r="H21" s="95" t="s">
        <v>162</v>
      </c>
      <c r="I21" s="96"/>
      <c r="J21" s="97"/>
      <c r="K21" s="98" t="s">
        <v>154</v>
      </c>
    </row>
    <row r="22" spans="1:11" ht="24">
      <c r="A22" s="380"/>
      <c r="B22" s="380"/>
      <c r="C22" s="70" t="s">
        <v>163</v>
      </c>
      <c r="D22" s="68">
        <f>IF(AND(G22="",J22=""),"",IF(AND(G22&lt;&gt;"",J22&lt;&gt;""),"podaj m3 lub Mg",IF(G22&lt;&gt;"",((G22)*(0.74)/1000),J22)))</f>
      </c>
      <c r="E22" s="152">
        <v>13.47</v>
      </c>
      <c r="F22" s="69">
        <f t="shared" si="0"/>
      </c>
      <c r="G22" s="94"/>
      <c r="H22" s="95" t="s">
        <v>162</v>
      </c>
      <c r="I22" s="96"/>
      <c r="J22" s="97"/>
      <c r="K22" s="98" t="s">
        <v>154</v>
      </c>
    </row>
    <row r="23" spans="1:11" ht="14.25">
      <c r="A23" s="380"/>
      <c r="B23" s="380"/>
      <c r="C23" s="67" t="s">
        <v>156</v>
      </c>
      <c r="D23" s="68">
        <f>IF(AND(G23="",J23=""),"",IF(AND(G23&lt;&gt;"",J23&lt;&gt;""),"podaj litry lub Mg",IF(G23&lt;&gt;"",((G23)*(0.84)/1000),J23)))</f>
      </c>
      <c r="E23" s="152">
        <v>9.36</v>
      </c>
      <c r="F23" s="69">
        <f t="shared" si="0"/>
      </c>
      <c r="G23" s="94"/>
      <c r="H23" s="95" t="s">
        <v>153</v>
      </c>
      <c r="I23" s="96"/>
      <c r="J23" s="97"/>
      <c r="K23" s="98" t="s">
        <v>154</v>
      </c>
    </row>
    <row r="24" spans="1:11" ht="14.25">
      <c r="A24" s="375"/>
      <c r="B24" s="375"/>
      <c r="C24" s="67" t="s">
        <v>157</v>
      </c>
      <c r="D24" s="68">
        <f>IF(AND(G24="",J24=""),"",IF(AND(G24&lt;&gt;"",J24&lt;&gt;""),"podaj litry lub Mg",IF(G24&lt;&gt;"",((G24)*(0.84)/1000),J24)))</f>
      </c>
      <c r="E24" s="152">
        <v>8.32</v>
      </c>
      <c r="F24" s="69">
        <f t="shared" si="0"/>
      </c>
      <c r="G24" s="94"/>
      <c r="H24" s="95" t="s">
        <v>153</v>
      </c>
      <c r="I24" s="96"/>
      <c r="J24" s="97"/>
      <c r="K24" s="98" t="s">
        <v>154</v>
      </c>
    </row>
    <row r="25" spans="1:11" ht="14.25">
      <c r="A25" s="374">
        <v>5</v>
      </c>
      <c r="B25" s="376" t="s">
        <v>164</v>
      </c>
      <c r="C25" s="67" t="s">
        <v>152</v>
      </c>
      <c r="D25" s="68">
        <f>IF(AND(G25="",J25=""),"",IF(AND(G25&lt;&gt;"",J25&lt;&gt;""),"podaj litry lub Mg",IF(G25&lt;&gt;"",(G25*0.755/1000),J25)))</f>
      </c>
      <c r="E25" s="152">
        <v>6.6</v>
      </c>
      <c r="F25" s="69">
        <f t="shared" si="0"/>
      </c>
      <c r="G25" s="94"/>
      <c r="H25" s="95" t="s">
        <v>153</v>
      </c>
      <c r="I25" s="96"/>
      <c r="J25" s="97"/>
      <c r="K25" s="98" t="s">
        <v>154</v>
      </c>
    </row>
    <row r="26" spans="1:11" ht="14.25">
      <c r="A26" s="380"/>
      <c r="B26" s="380"/>
      <c r="C26" s="67" t="s">
        <v>155</v>
      </c>
      <c r="D26" s="68">
        <f>IF(AND(G26="",J26=""),"",IF(AND(G26&lt;&gt;"",J26&lt;&gt;""),"podaj litry lub Mg",IF(G26&lt;&gt;"",((G26)*(0.5)/1000),J26)))</f>
      </c>
      <c r="E26" s="152">
        <v>9.07</v>
      </c>
      <c r="F26" s="69">
        <f t="shared" si="0"/>
      </c>
      <c r="G26" s="94"/>
      <c r="H26" s="95" t="s">
        <v>153</v>
      </c>
      <c r="I26" s="96"/>
      <c r="J26" s="97"/>
      <c r="K26" s="98" t="s">
        <v>154</v>
      </c>
    </row>
    <row r="27" spans="1:11" ht="36">
      <c r="A27" s="380"/>
      <c r="B27" s="380"/>
      <c r="C27" s="70" t="s">
        <v>161</v>
      </c>
      <c r="D27" s="68">
        <f>IF(AND(G27="",J27=""),"",IF(AND(G27&lt;&gt;"",J27&lt;&gt;""),"podaj m3 lub Mg",IF(G27&lt;&gt;"",((G27)*(0.74)/1000),J27)))</f>
      </c>
      <c r="E27" s="152">
        <v>5.75</v>
      </c>
      <c r="F27" s="69">
        <f t="shared" si="0"/>
      </c>
      <c r="G27" s="94"/>
      <c r="H27" s="95" t="s">
        <v>162</v>
      </c>
      <c r="I27" s="96"/>
      <c r="J27" s="97"/>
      <c r="K27" s="98" t="s">
        <v>154</v>
      </c>
    </row>
    <row r="28" spans="1:11" ht="24">
      <c r="A28" s="380"/>
      <c r="B28" s="380"/>
      <c r="C28" s="70" t="s">
        <v>163</v>
      </c>
      <c r="D28" s="68">
        <f>IF(AND(G28="",J28=""),"",IF(AND(G28&lt;&gt;"",J28&lt;&gt;""),"podaj m3 lub Mg",IF(G28&lt;&gt;"",((G28)*(0.74)/1000),J28)))</f>
      </c>
      <c r="E28" s="152">
        <v>6.83</v>
      </c>
      <c r="F28" s="69">
        <f t="shared" si="0"/>
      </c>
      <c r="G28" s="94"/>
      <c r="H28" s="95" t="s">
        <v>162</v>
      </c>
      <c r="I28" s="96"/>
      <c r="J28" s="97"/>
      <c r="K28" s="98" t="s">
        <v>154</v>
      </c>
    </row>
    <row r="29" spans="1:11" ht="14.25">
      <c r="A29" s="380"/>
      <c r="B29" s="380"/>
      <c r="C29" s="67" t="s">
        <v>156</v>
      </c>
      <c r="D29" s="68">
        <f>IF(AND(G29="",J29=""),"",IF(AND(G29&lt;&gt;"",J29&lt;&gt;""),"podaj litry lub Mg",IF(G29&lt;&gt;"",((G29)*(0.84)/1000),J29)))</f>
      </c>
      <c r="E29" s="152">
        <v>5.35</v>
      </c>
      <c r="F29" s="69">
        <f t="shared" si="0"/>
      </c>
      <c r="G29" s="94"/>
      <c r="H29" s="95" t="s">
        <v>153</v>
      </c>
      <c r="I29" s="96"/>
      <c r="J29" s="97"/>
      <c r="K29" s="98" t="s">
        <v>154</v>
      </c>
    </row>
    <row r="30" spans="1:11" ht="14.25">
      <c r="A30" s="375"/>
      <c r="B30" s="375"/>
      <c r="C30" s="67" t="s">
        <v>157</v>
      </c>
      <c r="D30" s="68">
        <f>IF(AND(G30="",J30=""),"",IF(AND(G30&lt;&gt;"",J30&lt;&gt;""),"podaj litry lub Mg",IF(G30&lt;&gt;"",((G30)*(0.84)/1000),J30)))</f>
      </c>
      <c r="E30" s="152">
        <v>4.43</v>
      </c>
      <c r="F30" s="69">
        <f t="shared" si="0"/>
      </c>
      <c r="G30" s="94"/>
      <c r="H30" s="95" t="s">
        <v>153</v>
      </c>
      <c r="I30" s="96"/>
      <c r="J30" s="97"/>
      <c r="K30" s="98" t="s">
        <v>154</v>
      </c>
    </row>
    <row r="31" spans="1:11" ht="14.25">
      <c r="A31" s="374">
        <v>6</v>
      </c>
      <c r="B31" s="376" t="s">
        <v>165</v>
      </c>
      <c r="C31" s="67" t="s">
        <v>152</v>
      </c>
      <c r="D31" s="68">
        <f>IF(AND(G31="",J31=""),"",IF(AND(G31&lt;&gt;"",J31&lt;&gt;""),"podaj litry lub Mg",IF(G31&lt;&gt;"",(G31*0.755/1000),J31)))</f>
      </c>
      <c r="E31" s="152">
        <v>5.84</v>
      </c>
      <c r="F31" s="69">
        <f t="shared" si="0"/>
      </c>
      <c r="G31" s="94"/>
      <c r="H31" s="95" t="s">
        <v>153</v>
      </c>
      <c r="I31" s="96"/>
      <c r="J31" s="97"/>
      <c r="K31" s="98" t="s">
        <v>154</v>
      </c>
    </row>
    <row r="32" spans="1:11" ht="14.25">
      <c r="A32" s="380"/>
      <c r="B32" s="380"/>
      <c r="C32" s="67" t="s">
        <v>155</v>
      </c>
      <c r="D32" s="68">
        <f>IF(AND(G32="",J32=""),"",IF(AND(G32&lt;&gt;"",J32&lt;&gt;""),"podaj litry lub Mg",IF(G32&lt;&gt;"",((G32)*(0.5)/1000),J32)))</f>
      </c>
      <c r="E32" s="152">
        <v>8.2</v>
      </c>
      <c r="F32" s="69">
        <f t="shared" si="0"/>
      </c>
      <c r="G32" s="94"/>
      <c r="H32" s="95" t="s">
        <v>153</v>
      </c>
      <c r="I32" s="96"/>
      <c r="J32" s="97"/>
      <c r="K32" s="98" t="s">
        <v>154</v>
      </c>
    </row>
    <row r="33" spans="1:11" ht="36">
      <c r="A33" s="380"/>
      <c r="B33" s="380"/>
      <c r="C33" s="70" t="s">
        <v>161</v>
      </c>
      <c r="D33" s="68">
        <f>IF(AND(G33="",J33=""),"",IF(AND(G33&lt;&gt;"",J33&lt;&gt;""),"podaj m3 lub Mg",IF(G33&lt;&gt;"",((G33)*(0.74)/1000),J33)))</f>
      </c>
      <c r="E33" s="152">
        <v>5</v>
      </c>
      <c r="F33" s="69">
        <f t="shared" si="0"/>
      </c>
      <c r="G33" s="94"/>
      <c r="H33" s="95" t="s">
        <v>162</v>
      </c>
      <c r="I33" s="96"/>
      <c r="J33" s="97"/>
      <c r="K33" s="98" t="s">
        <v>154</v>
      </c>
    </row>
    <row r="34" spans="1:11" ht="24">
      <c r="A34" s="380"/>
      <c r="B34" s="380"/>
      <c r="C34" s="70" t="s">
        <v>163</v>
      </c>
      <c r="D34" s="68">
        <f>IF(AND(G34="",J34=""),"",IF(AND(G34&lt;&gt;"",J34&lt;&gt;""),"podaj m3 lub Mg",IF(G34&lt;&gt;"",((G34)*(0.74)/1000),J34)))</f>
      </c>
      <c r="E34" s="152">
        <v>5.79</v>
      </c>
      <c r="F34" s="69">
        <f t="shared" si="0"/>
      </c>
      <c r="G34" s="94"/>
      <c r="H34" s="95" t="s">
        <v>162</v>
      </c>
      <c r="I34" s="96"/>
      <c r="J34" s="97"/>
      <c r="K34" s="98" t="s">
        <v>154</v>
      </c>
    </row>
    <row r="35" spans="1:11" ht="14.25">
      <c r="A35" s="380"/>
      <c r="B35" s="380"/>
      <c r="C35" s="67" t="s">
        <v>156</v>
      </c>
      <c r="D35" s="68">
        <f>IF(AND(G35="",J35=""),"",IF(AND(G35&lt;&gt;"",J35&lt;&gt;""),"podaj litry lub Mg",IF(G35&lt;&gt;"",((G35)*(0.84)/1000),J35)))</f>
      </c>
      <c r="E35" s="152">
        <v>3.78</v>
      </c>
      <c r="F35" s="69">
        <f t="shared" si="0"/>
      </c>
      <c r="G35" s="94"/>
      <c r="H35" s="95" t="s">
        <v>153</v>
      </c>
      <c r="I35" s="96"/>
      <c r="J35" s="97"/>
      <c r="K35" s="98" t="s">
        <v>154</v>
      </c>
    </row>
    <row r="36" spans="1:11" ht="14.25">
      <c r="A36" s="375"/>
      <c r="B36" s="375"/>
      <c r="C36" s="67" t="s">
        <v>157</v>
      </c>
      <c r="D36" s="68">
        <f>IF(AND(G36="",J36=""),"",IF(AND(G36&lt;&gt;"",J36&lt;&gt;""),"podaj litry lub Mg",IF(G36&lt;&gt;"",((G36)*(0.84)/1000),J36)))</f>
      </c>
      <c r="E36" s="152">
        <v>3.06</v>
      </c>
      <c r="F36" s="69">
        <f t="shared" si="0"/>
      </c>
      <c r="G36" s="94"/>
      <c r="H36" s="95" t="s">
        <v>153</v>
      </c>
      <c r="I36" s="96"/>
      <c r="J36" s="97"/>
      <c r="K36" s="98" t="s">
        <v>154</v>
      </c>
    </row>
    <row r="37" spans="1:11" ht="14.25">
      <c r="A37" s="374">
        <v>7</v>
      </c>
      <c r="B37" s="376" t="s">
        <v>166</v>
      </c>
      <c r="C37" s="67" t="s">
        <v>152</v>
      </c>
      <c r="D37" s="68">
        <f>IF(AND(G37="",J37=""),"",IF(AND(G37&lt;&gt;"",J37&lt;&gt;""),"podaj litry lub Mg",IF(G37&lt;&gt;"",(G37*0.755/1000),J37)))</f>
      </c>
      <c r="E37" s="152">
        <v>71.21</v>
      </c>
      <c r="F37" s="69">
        <f t="shared" si="0"/>
      </c>
      <c r="G37" s="94"/>
      <c r="H37" s="95" t="s">
        <v>153</v>
      </c>
      <c r="I37" s="96"/>
      <c r="J37" s="97"/>
      <c r="K37" s="98" t="s">
        <v>154</v>
      </c>
    </row>
    <row r="38" spans="1:11" ht="14.25">
      <c r="A38" s="380"/>
      <c r="B38" s="380"/>
      <c r="C38" s="67" t="s">
        <v>155</v>
      </c>
      <c r="D38" s="68">
        <f>IF(AND(G38="",J38=""),"",IF(AND(G38&lt;&gt;"",J38&lt;&gt;""),"podaj litry lub Mg",IF(G38&lt;&gt;"",((G38)*(0.5)/1000),J38)))</f>
      </c>
      <c r="E38" s="152">
        <v>47.23</v>
      </c>
      <c r="F38" s="69">
        <f t="shared" si="0"/>
      </c>
      <c r="G38" s="94"/>
      <c r="H38" s="95" t="s">
        <v>153</v>
      </c>
      <c r="I38" s="96"/>
      <c r="J38" s="97"/>
      <c r="K38" s="98" t="s">
        <v>154</v>
      </c>
    </row>
    <row r="39" spans="1:11" ht="14.25">
      <c r="A39" s="380"/>
      <c r="B39" s="380"/>
      <c r="C39" s="67" t="s">
        <v>156</v>
      </c>
      <c r="D39" s="68">
        <f>IF(AND(G39="",J39=""),"",IF(AND(G39&lt;&gt;"",J39&lt;&gt;""),"podaj litry lub Mg",IF(G39&lt;&gt;"",((G39)*(0.84)/1000),J39)))</f>
      </c>
      <c r="E39" s="152">
        <v>24.79</v>
      </c>
      <c r="F39" s="69">
        <f t="shared" si="0"/>
      </c>
      <c r="G39" s="94"/>
      <c r="H39" s="95" t="s">
        <v>153</v>
      </c>
      <c r="I39" s="96"/>
      <c r="J39" s="97"/>
      <c r="K39" s="98" t="s">
        <v>154</v>
      </c>
    </row>
    <row r="40" spans="1:11" ht="14.25">
      <c r="A40" s="375"/>
      <c r="B40" s="375"/>
      <c r="C40" s="67" t="s">
        <v>157</v>
      </c>
      <c r="D40" s="68">
        <f>IF(AND(G40="",J40=""),"",IF(AND(G40&lt;&gt;"",J40&lt;&gt;""),"podaj litry lub Mg",IF(G40&lt;&gt;"",((G40)*(0.84)/1000),J40)))</f>
      </c>
      <c r="E40" s="152">
        <v>21.01</v>
      </c>
      <c r="F40" s="69">
        <f t="shared" si="0"/>
      </c>
      <c r="G40" s="94"/>
      <c r="H40" s="95" t="s">
        <v>153</v>
      </c>
      <c r="I40" s="96"/>
      <c r="J40" s="97"/>
      <c r="K40" s="98" t="s">
        <v>154</v>
      </c>
    </row>
    <row r="41" spans="1:11" ht="14.25">
      <c r="A41" s="374">
        <v>8</v>
      </c>
      <c r="B41" s="376" t="s">
        <v>167</v>
      </c>
      <c r="C41" s="67" t="s">
        <v>152</v>
      </c>
      <c r="D41" s="68">
        <f>IF(AND(G41="",J41=""),"",IF(AND(G41&lt;&gt;"",J41&lt;&gt;""),"podaj litry lub Mg",IF(G41&lt;&gt;"",(G41*0.755/1000),J41)))</f>
      </c>
      <c r="E41" s="152">
        <v>37.62</v>
      </c>
      <c r="F41" s="69">
        <f t="shared" si="0"/>
      </c>
      <c r="G41" s="94"/>
      <c r="H41" s="95" t="s">
        <v>153</v>
      </c>
      <c r="I41" s="96"/>
      <c r="J41" s="97"/>
      <c r="K41" s="98" t="s">
        <v>154</v>
      </c>
    </row>
    <row r="42" spans="1:11" ht="14.25">
      <c r="A42" s="380"/>
      <c r="B42" s="380"/>
      <c r="C42" s="67" t="s">
        <v>155</v>
      </c>
      <c r="D42" s="68">
        <f>IF(AND(G42="",J42=""),"",IF(AND(G42&lt;&gt;"",J42&lt;&gt;""),"podaj litry lub Mg",IF(G42&lt;&gt;"",((G42)*(0.5)/1000),J42)))</f>
      </c>
      <c r="E42" s="152">
        <v>41.81</v>
      </c>
      <c r="F42" s="69">
        <f t="shared" si="0"/>
      </c>
      <c r="G42" s="94"/>
      <c r="H42" s="95" t="s">
        <v>153</v>
      </c>
      <c r="I42" s="96"/>
      <c r="J42" s="97"/>
      <c r="K42" s="98" t="s">
        <v>154</v>
      </c>
    </row>
    <row r="43" spans="1:11" ht="14.25">
      <c r="A43" s="380"/>
      <c r="B43" s="380"/>
      <c r="C43" s="67" t="s">
        <v>156</v>
      </c>
      <c r="D43" s="68">
        <f>IF(AND(G43="",J43=""),"",IF(AND(G43&lt;&gt;"",J43&lt;&gt;""),"podaj litry lub Mg",IF(G43&lt;&gt;"",((G43)*(0.84)/1000),J43)))</f>
      </c>
      <c r="E43" s="152">
        <v>15.21</v>
      </c>
      <c r="F43" s="69">
        <f t="shared" si="0"/>
      </c>
      <c r="G43" s="94"/>
      <c r="H43" s="95" t="s">
        <v>153</v>
      </c>
      <c r="I43" s="96"/>
      <c r="J43" s="97"/>
      <c r="K43" s="98" t="s">
        <v>154</v>
      </c>
    </row>
    <row r="44" spans="1:11" ht="14.25">
      <c r="A44" s="375"/>
      <c r="B44" s="375"/>
      <c r="C44" s="67" t="s">
        <v>157</v>
      </c>
      <c r="D44" s="68">
        <f>IF(AND(G44="",J44=""),"",IF(AND(G44&lt;&gt;"",J44&lt;&gt;""),"podaj litry lub Mg",IF(G44&lt;&gt;"",((G44)*(0.84)/1000),J44)))</f>
      </c>
      <c r="E44" s="152">
        <v>13.72</v>
      </c>
      <c r="F44" s="69">
        <f t="shared" si="0"/>
      </c>
      <c r="G44" s="94"/>
      <c r="H44" s="95" t="s">
        <v>153</v>
      </c>
      <c r="I44" s="96"/>
      <c r="J44" s="97"/>
      <c r="K44" s="98" t="s">
        <v>154</v>
      </c>
    </row>
    <row r="45" spans="1:11" ht="14.25">
      <c r="A45" s="374">
        <v>9</v>
      </c>
      <c r="B45" s="376" t="s">
        <v>168</v>
      </c>
      <c r="C45" s="67" t="s">
        <v>152</v>
      </c>
      <c r="D45" s="68">
        <f>IF(AND(G45="",J45=""),"",IF(AND(G45&lt;&gt;"",J45&lt;&gt;""),"podaj litry lub Mg",IF(G45&lt;&gt;"",(G45*0.755/1000),J45)))</f>
      </c>
      <c r="E45" s="152">
        <v>22.47</v>
      </c>
      <c r="F45" s="69">
        <f t="shared" si="0"/>
      </c>
      <c r="G45" s="94"/>
      <c r="H45" s="95" t="s">
        <v>153</v>
      </c>
      <c r="I45" s="96"/>
      <c r="J45" s="97"/>
      <c r="K45" s="98" t="s">
        <v>154</v>
      </c>
    </row>
    <row r="46" spans="1:11" ht="14.25">
      <c r="A46" s="380"/>
      <c r="B46" s="380"/>
      <c r="C46" s="67" t="s">
        <v>155</v>
      </c>
      <c r="D46" s="68">
        <f>IF(AND(G46="",J46=""),"",IF(AND(G46&lt;&gt;"",J46&lt;&gt;""),"podaj litry lub Mg",IF(G46&lt;&gt;"",((G46)*(0.5)/1000),J46)))</f>
      </c>
      <c r="E46" s="152">
        <v>24.67</v>
      </c>
      <c r="F46" s="69">
        <f t="shared" si="0"/>
      </c>
      <c r="G46" s="94"/>
      <c r="H46" s="95" t="s">
        <v>153</v>
      </c>
      <c r="I46" s="96"/>
      <c r="J46" s="97"/>
      <c r="K46" s="98" t="s">
        <v>154</v>
      </c>
    </row>
    <row r="47" spans="1:11" ht="14.25">
      <c r="A47" s="380"/>
      <c r="B47" s="380"/>
      <c r="C47" s="67" t="s">
        <v>156</v>
      </c>
      <c r="D47" s="68">
        <f>IF(AND(G47="",J47=""),"",IF(AND(G47&lt;&gt;"",J47&lt;&gt;""),"podaj litry lub Mg",IF(G47&lt;&gt;"",((G47)*(0.84)/1000),J47)))</f>
      </c>
      <c r="E47" s="152">
        <v>15.21</v>
      </c>
      <c r="F47" s="69">
        <f t="shared" si="0"/>
      </c>
      <c r="G47" s="94"/>
      <c r="H47" s="95" t="s">
        <v>153</v>
      </c>
      <c r="I47" s="96"/>
      <c r="J47" s="97"/>
      <c r="K47" s="98" t="s">
        <v>154</v>
      </c>
    </row>
    <row r="48" spans="1:11" ht="14.25">
      <c r="A48" s="375"/>
      <c r="B48" s="375"/>
      <c r="C48" s="67" t="s">
        <v>157</v>
      </c>
      <c r="D48" s="68">
        <f>IF(AND(G48="",J48=""),"",IF(AND(G48&lt;&gt;"",J48&lt;&gt;""),"podaj litry lub Mg",IF(G48&lt;&gt;"",((G48)*(0.84)/1000),J48)))</f>
      </c>
      <c r="E48" s="152">
        <v>13.72</v>
      </c>
      <c r="F48" s="69">
        <f t="shared" si="0"/>
      </c>
      <c r="G48" s="94"/>
      <c r="H48" s="95" t="s">
        <v>153</v>
      </c>
      <c r="I48" s="96"/>
      <c r="J48" s="97"/>
      <c r="K48" s="98" t="s">
        <v>154</v>
      </c>
    </row>
    <row r="49" spans="1:11" ht="14.25">
      <c r="A49" s="374">
        <v>10</v>
      </c>
      <c r="B49" s="376" t="s">
        <v>169</v>
      </c>
      <c r="C49" s="67" t="s">
        <v>152</v>
      </c>
      <c r="D49" s="68">
        <f>IF(AND(G49="",J49=""),"",IF(AND(G49&lt;&gt;"",J49&lt;&gt;""),"podaj litry lub Mg",IF(G49&lt;&gt;"",(G49*0.755/1000),J49)))</f>
      </c>
      <c r="E49" s="152">
        <v>14.53</v>
      </c>
      <c r="F49" s="69">
        <f t="shared" si="0"/>
      </c>
      <c r="G49" s="94"/>
      <c r="H49" s="95" t="s">
        <v>153</v>
      </c>
      <c r="I49" s="96"/>
      <c r="J49" s="97"/>
      <c r="K49" s="98" t="s">
        <v>154</v>
      </c>
    </row>
    <row r="50" spans="1:11" ht="14.25">
      <c r="A50" s="384"/>
      <c r="B50" s="380"/>
      <c r="C50" s="67" t="s">
        <v>155</v>
      </c>
      <c r="D50" s="68">
        <f>IF(AND(G50="",J50=""),"",IF(AND(G50&lt;&gt;"",J50&lt;&gt;""),"podaj litry lub Mg",IF(G50&lt;&gt;"",((G50)*(0.5)/1000),J50)))</f>
      </c>
      <c r="E50" s="152">
        <v>16</v>
      </c>
      <c r="F50" s="69">
        <f t="shared" si="0"/>
      </c>
      <c r="G50" s="94"/>
      <c r="H50" s="95" t="s">
        <v>153</v>
      </c>
      <c r="I50" s="96"/>
      <c r="J50" s="97"/>
      <c r="K50" s="98" t="s">
        <v>154</v>
      </c>
    </row>
    <row r="51" spans="1:11" ht="36">
      <c r="A51" s="384"/>
      <c r="B51" s="380"/>
      <c r="C51" s="70" t="s">
        <v>161</v>
      </c>
      <c r="D51" s="68">
        <f>IF(AND(G51="",J51=""),"",IF(AND(G51&lt;&gt;"",J51&lt;&gt;""),"podaj m3 lub Mg",IF(G51&lt;&gt;"",((G51)*(0.74)/1000),J51)))</f>
      </c>
      <c r="E51" s="152">
        <v>12.65</v>
      </c>
      <c r="F51" s="69">
        <f t="shared" si="0"/>
      </c>
      <c r="G51" s="94"/>
      <c r="H51" s="95" t="s">
        <v>162</v>
      </c>
      <c r="I51" s="96"/>
      <c r="J51" s="97"/>
      <c r="K51" s="98" t="s">
        <v>154</v>
      </c>
    </row>
    <row r="52" spans="1:11" ht="24">
      <c r="A52" s="384"/>
      <c r="B52" s="380"/>
      <c r="C52" s="70" t="s">
        <v>163</v>
      </c>
      <c r="D52" s="68">
        <f>IF(AND(G52="",J52=""),"",IF(AND(G52&lt;&gt;"",J52&lt;&gt;""),"podaj m3 lub Mg",IF(G52&lt;&gt;"",((G52)*(0.74)/1000),J52)))</f>
      </c>
      <c r="E52" s="152">
        <v>14.97</v>
      </c>
      <c r="F52" s="69">
        <f t="shared" si="0"/>
      </c>
      <c r="G52" s="94"/>
      <c r="H52" s="95" t="s">
        <v>162</v>
      </c>
      <c r="I52" s="96"/>
      <c r="J52" s="97"/>
      <c r="K52" s="98" t="s">
        <v>154</v>
      </c>
    </row>
    <row r="53" spans="1:11" ht="14.25">
      <c r="A53" s="384"/>
      <c r="B53" s="380"/>
      <c r="C53" s="67" t="s">
        <v>156</v>
      </c>
      <c r="D53" s="68">
        <f>IF(AND(G53="",J53=""),"",IF(AND(G53&lt;&gt;"",J53&lt;&gt;""),"podaj litry lub Mg",IF(G53&lt;&gt;"",((G53)*(0.84)/1000),J53)))</f>
      </c>
      <c r="E53" s="152">
        <v>11.48</v>
      </c>
      <c r="F53" s="69">
        <f t="shared" si="0"/>
      </c>
      <c r="G53" s="94"/>
      <c r="H53" s="95" t="s">
        <v>153</v>
      </c>
      <c r="I53" s="96"/>
      <c r="J53" s="97"/>
      <c r="K53" s="98" t="s">
        <v>154</v>
      </c>
    </row>
    <row r="54" spans="1:11" ht="14.25">
      <c r="A54" s="384"/>
      <c r="B54" s="375"/>
      <c r="C54" s="67" t="s">
        <v>157</v>
      </c>
      <c r="D54" s="68">
        <f>IF(AND(G54="",J54=""),"",IF(AND(G54&lt;&gt;"",J54&lt;&gt;""),"podaj litry lub Mg",IF(G54&lt;&gt;"",((G54)*(0.84)/1000),J54)))</f>
      </c>
      <c r="E54" s="152">
        <v>10.4</v>
      </c>
      <c r="F54" s="69">
        <f t="shared" si="0"/>
      </c>
      <c r="G54" s="94"/>
      <c r="H54" s="95" t="s">
        <v>153</v>
      </c>
      <c r="I54" s="96"/>
      <c r="J54" s="97"/>
      <c r="K54" s="98" t="s">
        <v>154</v>
      </c>
    </row>
    <row r="55" spans="1:11" ht="14.25">
      <c r="A55" s="374">
        <v>11</v>
      </c>
      <c r="B55" s="376" t="s">
        <v>170</v>
      </c>
      <c r="C55" s="67" t="s">
        <v>152</v>
      </c>
      <c r="D55" s="68">
        <f>IF(AND(G55="",J55=""),"",IF(AND(G55&lt;&gt;"",J55&lt;&gt;""),"podaj litry lub Mg",IF(G55&lt;&gt;"",(G55*0.755/1000),J55)))</f>
      </c>
      <c r="E55" s="152">
        <v>7.63</v>
      </c>
      <c r="F55" s="69">
        <f t="shared" si="0"/>
      </c>
      <c r="G55" s="94"/>
      <c r="H55" s="95" t="s">
        <v>153</v>
      </c>
      <c r="I55" s="96"/>
      <c r="J55" s="97"/>
      <c r="K55" s="98" t="s">
        <v>154</v>
      </c>
    </row>
    <row r="56" spans="1:11" ht="14.25">
      <c r="A56" s="380"/>
      <c r="B56" s="380"/>
      <c r="C56" s="67" t="s">
        <v>155</v>
      </c>
      <c r="D56" s="68">
        <f>IF(AND(G56="",J56=""),"",IF(AND(G56&lt;&gt;"",J56&lt;&gt;""),"podaj litry lub Mg",IF(G56&lt;&gt;"",((G56)*(0.5)/1000),J56)))</f>
      </c>
      <c r="E56" s="152">
        <v>8.21</v>
      </c>
      <c r="F56" s="69">
        <f t="shared" si="0"/>
      </c>
      <c r="G56" s="94"/>
      <c r="H56" s="95" t="s">
        <v>153</v>
      </c>
      <c r="I56" s="96"/>
      <c r="J56" s="97"/>
      <c r="K56" s="98" t="s">
        <v>154</v>
      </c>
    </row>
    <row r="57" spans="1:11" ht="36">
      <c r="A57" s="380"/>
      <c r="B57" s="380"/>
      <c r="C57" s="70" t="s">
        <v>161</v>
      </c>
      <c r="D57" s="68">
        <f>IF(AND(G57="",J57=""),"",IF(AND(G57&lt;&gt;"",J57&lt;&gt;""),"podaj m3 lub Mg",IF(G57&lt;&gt;"",((G57)*(0.74)/1000),J57)))</f>
      </c>
      <c r="E57" s="152">
        <v>6.44</v>
      </c>
      <c r="F57" s="69">
        <f t="shared" si="0"/>
      </c>
      <c r="G57" s="94"/>
      <c r="H57" s="95" t="s">
        <v>162</v>
      </c>
      <c r="I57" s="96"/>
      <c r="J57" s="97"/>
      <c r="K57" s="98" t="s">
        <v>154</v>
      </c>
    </row>
    <row r="58" spans="1:11" ht="24">
      <c r="A58" s="380"/>
      <c r="B58" s="380"/>
      <c r="C58" s="70" t="s">
        <v>163</v>
      </c>
      <c r="D58" s="68">
        <f>IF(AND(G58="",J58=""),"",IF(AND(G58&lt;&gt;"",J58&lt;&gt;""),"podaj m3 lub Mg",IF(G58&lt;&gt;"",((G58)*(0.74)/1000),J58)))</f>
      </c>
      <c r="E58" s="152">
        <v>7.65</v>
      </c>
      <c r="F58" s="69">
        <f t="shared" si="0"/>
      </c>
      <c r="G58" s="94"/>
      <c r="H58" s="95" t="s">
        <v>162</v>
      </c>
      <c r="I58" s="96"/>
      <c r="J58" s="97"/>
      <c r="K58" s="98" t="s">
        <v>154</v>
      </c>
    </row>
    <row r="59" spans="1:11" ht="14.25">
      <c r="A59" s="380"/>
      <c r="B59" s="380"/>
      <c r="C59" s="67" t="s">
        <v>156</v>
      </c>
      <c r="D59" s="68">
        <f>IF(AND(G59="",J59=""),"",IF(AND(G59&lt;&gt;"",J59&lt;&gt;""),"podaj litry lub Mg",IF(G59&lt;&gt;"",((G59)*(0.84)/1000),J59)))</f>
      </c>
      <c r="E59" s="152">
        <v>6.57</v>
      </c>
      <c r="F59" s="69">
        <f t="shared" si="0"/>
      </c>
      <c r="G59" s="94"/>
      <c r="H59" s="95" t="s">
        <v>153</v>
      </c>
      <c r="I59" s="96"/>
      <c r="J59" s="97"/>
      <c r="K59" s="98" t="s">
        <v>154</v>
      </c>
    </row>
    <row r="60" spans="1:11" ht="14.25">
      <c r="A60" s="375"/>
      <c r="B60" s="375"/>
      <c r="C60" s="67" t="s">
        <v>157</v>
      </c>
      <c r="D60" s="68">
        <f>IF(AND(G60="",J60=""),"",IF(AND(G60&lt;&gt;"",J60&lt;&gt;""),"podaj litry lub Mg",IF(G60&lt;&gt;"",((G60)*(0.84)/1000),J60)))</f>
      </c>
      <c r="E60" s="152">
        <v>5.6</v>
      </c>
      <c r="F60" s="69">
        <f t="shared" si="0"/>
      </c>
      <c r="G60" s="94"/>
      <c r="H60" s="95" t="s">
        <v>153</v>
      </c>
      <c r="I60" s="96"/>
      <c r="J60" s="97"/>
      <c r="K60" s="98" t="s">
        <v>154</v>
      </c>
    </row>
    <row r="61" spans="1:11" ht="14.25">
      <c r="A61" s="374">
        <v>12</v>
      </c>
      <c r="B61" s="376" t="s">
        <v>171</v>
      </c>
      <c r="C61" s="67" t="s">
        <v>152</v>
      </c>
      <c r="D61" s="68">
        <f>IF(AND(G61="",J61=""),"",IF(AND(G61&lt;&gt;"",J61&lt;&gt;""),"podaj litry lub Mg",IF(G61&lt;&gt;"",(G61*0.755/1000),J61)))</f>
      </c>
      <c r="E61" s="152">
        <v>7.08</v>
      </c>
      <c r="F61" s="69">
        <f t="shared" si="0"/>
      </c>
      <c r="G61" s="94"/>
      <c r="H61" s="95" t="s">
        <v>153</v>
      </c>
      <c r="I61" s="96"/>
      <c r="J61" s="97"/>
      <c r="K61" s="98" t="s">
        <v>154</v>
      </c>
    </row>
    <row r="62" spans="1:11" ht="14.25">
      <c r="A62" s="380"/>
      <c r="B62" s="380"/>
      <c r="C62" s="67" t="s">
        <v>155</v>
      </c>
      <c r="D62" s="68">
        <f>IF(AND(G62="",J62=""),"",IF(AND(G62&lt;&gt;"",J62&lt;&gt;""),"podaj litry lub Mg",IF(G62&lt;&gt;"",((G62)*(0.5)/1000),J62)))</f>
      </c>
      <c r="E62" s="152">
        <v>7.45</v>
      </c>
      <c r="F62" s="69">
        <f t="shared" si="0"/>
      </c>
      <c r="G62" s="94"/>
      <c r="H62" s="95" t="s">
        <v>153</v>
      </c>
      <c r="I62" s="96"/>
      <c r="J62" s="97"/>
      <c r="K62" s="98" t="s">
        <v>154</v>
      </c>
    </row>
    <row r="63" spans="1:11" ht="36">
      <c r="A63" s="380"/>
      <c r="B63" s="380"/>
      <c r="C63" s="70" t="s">
        <v>161</v>
      </c>
      <c r="D63" s="68">
        <f>IF(AND(G63="",J63=""),"",IF(AND(G63&lt;&gt;"",J63&lt;&gt;""),"podaj m3 lub Mg",IF(G63&lt;&gt;"",((G63)*(0.74)/1000),J63)))</f>
      </c>
      <c r="E63" s="152">
        <v>5.92</v>
      </c>
      <c r="F63" s="69">
        <f t="shared" si="0"/>
      </c>
      <c r="G63" s="94"/>
      <c r="H63" s="95" t="s">
        <v>162</v>
      </c>
      <c r="I63" s="96"/>
      <c r="J63" s="97"/>
      <c r="K63" s="98" t="s">
        <v>154</v>
      </c>
    </row>
    <row r="64" spans="1:11" ht="24">
      <c r="A64" s="380"/>
      <c r="B64" s="380"/>
      <c r="C64" s="70" t="s">
        <v>163</v>
      </c>
      <c r="D64" s="68">
        <f>IF(AND(G64="",J64=""),"",IF(AND(G64&lt;&gt;"",J64&lt;&gt;""),"podaj m3 lub Mg",IF(G64&lt;&gt;"",((G64)*(0.74)/1000),J64)))</f>
      </c>
      <c r="E64" s="152">
        <v>6.94</v>
      </c>
      <c r="F64" s="69">
        <f t="shared" si="0"/>
      </c>
      <c r="G64" s="94"/>
      <c r="H64" s="95" t="s">
        <v>162</v>
      </c>
      <c r="I64" s="96"/>
      <c r="J64" s="97"/>
      <c r="K64" s="98" t="s">
        <v>154</v>
      </c>
    </row>
    <row r="65" spans="1:11" ht="14.25">
      <c r="A65" s="380"/>
      <c r="B65" s="380"/>
      <c r="C65" s="67" t="s">
        <v>156</v>
      </c>
      <c r="D65" s="68">
        <f>IF(AND(G65="",J65=""),"",IF(AND(G65&lt;&gt;"",J65&lt;&gt;""),"podaj litry lub Mg",IF(G65&lt;&gt;"",((G65)*(0.84)/1000),J65)))</f>
      </c>
      <c r="E65" s="152">
        <v>4.49</v>
      </c>
      <c r="F65" s="69">
        <f t="shared" si="0"/>
      </c>
      <c r="G65" s="94"/>
      <c r="H65" s="95" t="s">
        <v>153</v>
      </c>
      <c r="I65" s="96"/>
      <c r="J65" s="97"/>
      <c r="K65" s="98" t="s">
        <v>154</v>
      </c>
    </row>
    <row r="66" spans="1:11" ht="14.25">
      <c r="A66" s="375"/>
      <c r="B66" s="375"/>
      <c r="C66" s="67" t="s">
        <v>157</v>
      </c>
      <c r="D66" s="68">
        <f>IF(AND(G66="",J66=""),"",IF(AND(G66&lt;&gt;"",J66&lt;&gt;""),"podaj litry lub Mg",IF(G66&lt;&gt;"",((G66)*(0.84)/1000),J66)))</f>
      </c>
      <c r="E66" s="152">
        <v>3.75</v>
      </c>
      <c r="F66" s="69">
        <f t="shared" si="0"/>
      </c>
      <c r="G66" s="94"/>
      <c r="H66" s="95" t="s">
        <v>153</v>
      </c>
      <c r="I66" s="96"/>
      <c r="J66" s="97"/>
      <c r="K66" s="98" t="s">
        <v>154</v>
      </c>
    </row>
    <row r="67" spans="1:11" ht="14.25">
      <c r="A67" s="374">
        <v>13</v>
      </c>
      <c r="B67" s="376" t="s">
        <v>172</v>
      </c>
      <c r="C67" s="67" t="s">
        <v>152</v>
      </c>
      <c r="D67" s="68">
        <f>IF(AND(G67="",J67=""),"",IF(AND(G67&lt;&gt;"",J67&lt;&gt;""),"podaj litry lub Mg",IF(G67&lt;&gt;"",(G67*0.755/1000),J67)))</f>
      </c>
      <c r="E67" s="152">
        <v>96.23</v>
      </c>
      <c r="F67" s="69">
        <f t="shared" si="0"/>
      </c>
      <c r="G67" s="94"/>
      <c r="H67" s="95" t="s">
        <v>153</v>
      </c>
      <c r="I67" s="96"/>
      <c r="J67" s="97"/>
      <c r="K67" s="98" t="s">
        <v>154</v>
      </c>
    </row>
    <row r="68" spans="1:11" ht="14.25">
      <c r="A68" s="380"/>
      <c r="B68" s="380"/>
      <c r="C68" s="67" t="s">
        <v>156</v>
      </c>
      <c r="D68" s="68">
        <f>IF(AND(G68="",J68=""),"",IF(AND(G68&lt;&gt;"",J68&lt;&gt;""),"podaj litry lub Mg",IF(G68&lt;&gt;"",((G68)*(0.84)/1000),J68)))</f>
      </c>
      <c r="E68" s="152">
        <v>50</v>
      </c>
      <c r="F68" s="69">
        <f t="shared" si="0"/>
      </c>
      <c r="G68" s="94"/>
      <c r="H68" s="95" t="s">
        <v>153</v>
      </c>
      <c r="I68" s="96"/>
      <c r="J68" s="97"/>
      <c r="K68" s="98" t="s">
        <v>154</v>
      </c>
    </row>
    <row r="69" spans="1:11" ht="14.25">
      <c r="A69" s="375"/>
      <c r="B69" s="375"/>
      <c r="C69" s="67" t="s">
        <v>157</v>
      </c>
      <c r="D69" s="68">
        <f>IF(AND(G69="",J69=""),"",IF(AND(G69&lt;&gt;"",J69&lt;&gt;""),"podaj litry lub Mg",IF(G69&lt;&gt;"",((G69)*(0.84)/1000),J69)))</f>
      </c>
      <c r="E69" s="152">
        <v>46.22</v>
      </c>
      <c r="F69" s="69">
        <f t="shared" si="0"/>
      </c>
      <c r="G69" s="94"/>
      <c r="H69" s="95" t="s">
        <v>153</v>
      </c>
      <c r="I69" s="96"/>
      <c r="J69" s="97"/>
      <c r="K69" s="98" t="s">
        <v>154</v>
      </c>
    </row>
    <row r="70" spans="1:11" ht="14.25">
      <c r="A70" s="374">
        <v>14</v>
      </c>
      <c r="B70" s="376" t="s">
        <v>173</v>
      </c>
      <c r="C70" s="67" t="s">
        <v>156</v>
      </c>
      <c r="D70" s="68">
        <f>IF(AND(G70="",J70=""),"",IF(AND(G70&lt;&gt;"",J70&lt;&gt;""),"podaj litry lub Mg",IF(G70&lt;&gt;"",((G70)*(0.84)/1000),J70)))</f>
      </c>
      <c r="E70" s="154">
        <v>58.02</v>
      </c>
      <c r="F70" s="69">
        <f t="shared" si="0"/>
      </c>
      <c r="G70" s="94"/>
      <c r="H70" s="95" t="s">
        <v>153</v>
      </c>
      <c r="I70" s="96"/>
      <c r="J70" s="97"/>
      <c r="K70" s="98" t="s">
        <v>154</v>
      </c>
    </row>
    <row r="71" spans="1:11" ht="14.25">
      <c r="A71" s="375"/>
      <c r="B71" s="375"/>
      <c r="C71" s="67" t="s">
        <v>157</v>
      </c>
      <c r="D71" s="68">
        <f>IF(AND(G71="",J71=""),"",IF(AND(G71&lt;&gt;"",J71&lt;&gt;""),"podaj litry lub Mg",IF(G71&lt;&gt;"",((G71)*(0.84)/1000),J71)))</f>
      </c>
      <c r="E71" s="152">
        <v>52.5</v>
      </c>
      <c r="F71" s="69">
        <f aca="true" t="shared" si="1" ref="F71:F123">IF(D71="","",ROUND(D71*E71,2))</f>
      </c>
      <c r="G71" s="94"/>
      <c r="H71" s="95" t="s">
        <v>153</v>
      </c>
      <c r="I71" s="96"/>
      <c r="J71" s="97"/>
      <c r="K71" s="98" t="s">
        <v>154</v>
      </c>
    </row>
    <row r="72" spans="1:11" ht="24">
      <c r="A72" s="374">
        <v>15</v>
      </c>
      <c r="B72" s="376" t="s">
        <v>174</v>
      </c>
      <c r="C72" s="70" t="s">
        <v>163</v>
      </c>
      <c r="D72" s="68">
        <f>IF(AND(G72="",J72=""),"",IF(AND(G72&lt;&gt;"",J72&lt;&gt;""),"podaj m3 lub Mg",IF(G72&lt;&gt;"",((G72)*(0.74)/1000),J72)))</f>
      </c>
      <c r="E72" s="152">
        <v>15.34</v>
      </c>
      <c r="F72" s="69">
        <f t="shared" si="1"/>
      </c>
      <c r="G72" s="94"/>
      <c r="H72" s="95" t="s">
        <v>162</v>
      </c>
      <c r="I72" s="96"/>
      <c r="J72" s="97"/>
      <c r="K72" s="98" t="s">
        <v>154</v>
      </c>
    </row>
    <row r="73" spans="1:11" ht="14.25">
      <c r="A73" s="380"/>
      <c r="B73" s="380"/>
      <c r="C73" s="67" t="s">
        <v>156</v>
      </c>
      <c r="D73" s="68">
        <f>IF(AND(G73="",J73=""),"",IF(AND(G73&lt;&gt;"",J73&lt;&gt;""),"podaj litry lub Mg",IF(G73&lt;&gt;"",((G73)*(0.84)/1000),J73)))</f>
      </c>
      <c r="E73" s="154">
        <v>20.96</v>
      </c>
      <c r="F73" s="69">
        <f t="shared" si="1"/>
      </c>
      <c r="G73" s="94"/>
      <c r="H73" s="95" t="s">
        <v>153</v>
      </c>
      <c r="I73" s="96"/>
      <c r="J73" s="97"/>
      <c r="K73" s="98" t="s">
        <v>154</v>
      </c>
    </row>
    <row r="74" spans="1:11" ht="14.25">
      <c r="A74" s="375"/>
      <c r="B74" s="375"/>
      <c r="C74" s="67" t="s">
        <v>157</v>
      </c>
      <c r="D74" s="68">
        <f>IF(AND(G74="",J74=""),"",IF(AND(G74&lt;&gt;"",J74&lt;&gt;""),"podaj litry lub Mg",IF(G74&lt;&gt;"",((G74)*(0.84)/1000),J74)))</f>
      </c>
      <c r="E74" s="152">
        <v>15.81</v>
      </c>
      <c r="F74" s="69">
        <f t="shared" si="1"/>
      </c>
      <c r="G74" s="94"/>
      <c r="H74" s="95" t="s">
        <v>153</v>
      </c>
      <c r="I74" s="96"/>
      <c r="J74" s="97"/>
      <c r="K74" s="98" t="s">
        <v>154</v>
      </c>
    </row>
    <row r="75" spans="1:11" ht="24">
      <c r="A75" s="374">
        <v>16</v>
      </c>
      <c r="B75" s="376" t="s">
        <v>175</v>
      </c>
      <c r="C75" s="70" t="s">
        <v>163</v>
      </c>
      <c r="D75" s="68">
        <f>IF(AND(G75="",J75=""),"",IF(AND(G75&lt;&gt;"",J75&lt;&gt;""),"podaj m3 lub Mg",IF(G75&lt;&gt;"",((G75)*(0.74)/1000),J75)))</f>
      </c>
      <c r="E75" s="152">
        <v>12.4</v>
      </c>
      <c r="F75" s="69">
        <f t="shared" si="1"/>
      </c>
      <c r="G75" s="94"/>
      <c r="H75" s="95" t="s">
        <v>162</v>
      </c>
      <c r="I75" s="96"/>
      <c r="J75" s="97"/>
      <c r="K75" s="98" t="s">
        <v>154</v>
      </c>
    </row>
    <row r="76" spans="1:11" ht="14.25">
      <c r="A76" s="380"/>
      <c r="B76" s="380"/>
      <c r="C76" s="67" t="s">
        <v>156</v>
      </c>
      <c r="D76" s="68">
        <f>IF(AND(G76="",J76=""),"",IF(AND(G76&lt;&gt;"",J76&lt;&gt;""),"podaj litry lub Mg",IF(G76&lt;&gt;"",((G76)*(0.84)/1000),J76)))</f>
      </c>
      <c r="E76" s="154">
        <v>16.38</v>
      </c>
      <c r="F76" s="69">
        <f t="shared" si="1"/>
      </c>
      <c r="G76" s="94"/>
      <c r="H76" s="95" t="s">
        <v>153</v>
      </c>
      <c r="I76" s="96"/>
      <c r="J76" s="97"/>
      <c r="K76" s="98" t="s">
        <v>154</v>
      </c>
    </row>
    <row r="77" spans="1:11" ht="14.25">
      <c r="A77" s="375"/>
      <c r="B77" s="375"/>
      <c r="C77" s="67" t="s">
        <v>157</v>
      </c>
      <c r="D77" s="68">
        <f>IF(AND(G77="",J77=""),"",IF(AND(G77&lt;&gt;"",J77&lt;&gt;""),"podaj litry lub Mg",IF(G77&lt;&gt;"",((G77)*(0.84)/1000),J77)))</f>
      </c>
      <c r="E77" s="152">
        <v>12.26</v>
      </c>
      <c r="F77" s="69">
        <f t="shared" si="1"/>
      </c>
      <c r="G77" s="94"/>
      <c r="H77" s="95" t="s">
        <v>153</v>
      </c>
      <c r="I77" s="96"/>
      <c r="J77" s="97"/>
      <c r="K77" s="98" t="s">
        <v>154</v>
      </c>
    </row>
    <row r="78" spans="1:11" ht="36">
      <c r="A78" s="374">
        <v>17</v>
      </c>
      <c r="B78" s="376" t="s">
        <v>176</v>
      </c>
      <c r="C78" s="70" t="s">
        <v>161</v>
      </c>
      <c r="D78" s="68">
        <f>IF(AND(G78="",J78=""),"",IF(AND(G78&lt;&gt;"",J78&lt;&gt;""),"podaj m3 lub Mg",IF(G78&lt;&gt;"",((G78)*(0.74)/1000),J78)))</f>
      </c>
      <c r="E78" s="152">
        <v>7.19</v>
      </c>
      <c r="F78" s="69">
        <f t="shared" si="1"/>
      </c>
      <c r="G78" s="94"/>
      <c r="H78" s="95" t="s">
        <v>162</v>
      </c>
      <c r="I78" s="96"/>
      <c r="J78" s="97"/>
      <c r="K78" s="98" t="s">
        <v>154</v>
      </c>
    </row>
    <row r="79" spans="1:11" ht="24">
      <c r="A79" s="380"/>
      <c r="B79" s="380"/>
      <c r="C79" s="70" t="s">
        <v>163</v>
      </c>
      <c r="D79" s="68">
        <f>IF(AND(G79="",J79=""),"",IF(AND(G79&lt;&gt;"",J79&lt;&gt;""),"podaj m3 lub Mg",IF(G79&lt;&gt;"",((G79)*(0.74)/1000),J79)))</f>
      </c>
      <c r="E79" s="152">
        <v>10.22</v>
      </c>
      <c r="F79" s="69">
        <f t="shared" si="1"/>
      </c>
      <c r="G79" s="94"/>
      <c r="H79" s="95" t="s">
        <v>162</v>
      </c>
      <c r="I79" s="96"/>
      <c r="J79" s="97"/>
      <c r="K79" s="98" t="s">
        <v>154</v>
      </c>
    </row>
    <row r="80" spans="1:11" ht="14.25">
      <c r="A80" s="380"/>
      <c r="B80" s="380"/>
      <c r="C80" s="67" t="s">
        <v>156</v>
      </c>
      <c r="D80" s="68">
        <f>IF(AND(G80="",J80=""),"",IF(AND(G80&lt;&gt;"",J80&lt;&gt;""),"podaj litry lub Mg",IF(G80&lt;&gt;"",((G80)*(0.84)/1000),J80)))</f>
      </c>
      <c r="E80" s="154">
        <v>11.99</v>
      </c>
      <c r="F80" s="69">
        <f t="shared" si="1"/>
      </c>
      <c r="G80" s="94"/>
      <c r="H80" s="95" t="s">
        <v>153</v>
      </c>
      <c r="I80" s="96"/>
      <c r="J80" s="97"/>
      <c r="K80" s="98" t="s">
        <v>154</v>
      </c>
    </row>
    <row r="81" spans="1:11" ht="14.25">
      <c r="A81" s="375"/>
      <c r="B81" s="375"/>
      <c r="C81" s="67" t="s">
        <v>157</v>
      </c>
      <c r="D81" s="68">
        <f>IF(AND(G81="",J81=""),"",IF(AND(G81&lt;&gt;"",J81&lt;&gt;""),"podaj litry lub Mg",IF(G81&lt;&gt;"",((G81)*(0.84)/1000),J81)))</f>
      </c>
      <c r="E81" s="152">
        <v>8.58</v>
      </c>
      <c r="F81" s="69">
        <f t="shared" si="1"/>
      </c>
      <c r="G81" s="94"/>
      <c r="H81" s="95" t="s">
        <v>153</v>
      </c>
      <c r="I81" s="96"/>
      <c r="J81" s="97"/>
      <c r="K81" s="98" t="s">
        <v>154</v>
      </c>
    </row>
    <row r="82" spans="1:11" ht="36">
      <c r="A82" s="374">
        <v>18</v>
      </c>
      <c r="B82" s="376" t="s">
        <v>177</v>
      </c>
      <c r="C82" s="70" t="s">
        <v>161</v>
      </c>
      <c r="D82" s="68">
        <f>IF(AND(G82="",J82=""),"",IF(AND(G82&lt;&gt;"",J82&lt;&gt;""),"podaj m3 lub Mg",IF(G82&lt;&gt;"",((G82)*(0.74)/1000),J82)))</f>
      </c>
      <c r="E82" s="152">
        <v>6</v>
      </c>
      <c r="F82" s="69">
        <f t="shared" si="1"/>
      </c>
      <c r="G82" s="94"/>
      <c r="H82" s="95" t="s">
        <v>162</v>
      </c>
      <c r="I82" s="96"/>
      <c r="J82" s="97"/>
      <c r="K82" s="98" t="s">
        <v>154</v>
      </c>
    </row>
    <row r="83" spans="1:11" ht="24">
      <c r="A83" s="380"/>
      <c r="B83" s="380"/>
      <c r="C83" s="70" t="s">
        <v>163</v>
      </c>
      <c r="D83" s="68">
        <f>IF(AND(G83="",J83=""),"",IF(AND(G83&lt;&gt;"",J83&lt;&gt;""),"podaj m3 lub Mg",IF(G83&lt;&gt;"",((G83)*(0.74)/1000),J83)))</f>
      </c>
      <c r="E83" s="152">
        <v>7.8</v>
      </c>
      <c r="F83" s="69">
        <f t="shared" si="1"/>
      </c>
      <c r="G83" s="94"/>
      <c r="H83" s="95" t="s">
        <v>162</v>
      </c>
      <c r="I83" s="96"/>
      <c r="J83" s="97"/>
      <c r="K83" s="98" t="s">
        <v>154</v>
      </c>
    </row>
    <row r="84" spans="1:11" ht="14.25">
      <c r="A84" s="380"/>
      <c r="B84" s="380"/>
      <c r="C84" s="67" t="s">
        <v>156</v>
      </c>
      <c r="D84" s="68">
        <f>IF(AND(G84="",J84=""),"",IF(AND(G84&lt;&gt;"",J84&lt;&gt;""),"podaj litry lub Mg",IF(G84&lt;&gt;"",((G84)*(0.84)/1000),J84)))</f>
      </c>
      <c r="E84" s="154">
        <v>8.7</v>
      </c>
      <c r="F84" s="69">
        <f t="shared" si="1"/>
      </c>
      <c r="G84" s="94"/>
      <c r="H84" s="95" t="s">
        <v>153</v>
      </c>
      <c r="I84" s="96"/>
      <c r="J84" s="97"/>
      <c r="K84" s="98" t="s">
        <v>154</v>
      </c>
    </row>
    <row r="85" spans="1:11" ht="14.25">
      <c r="A85" s="375"/>
      <c r="B85" s="375"/>
      <c r="C85" s="67" t="s">
        <v>157</v>
      </c>
      <c r="D85" s="68">
        <f>IF(AND(G85="",J85=""),"",IF(AND(G85&lt;&gt;"",J85&lt;&gt;""),"podaj litry lub Mg",IF(G85&lt;&gt;"",((G85)*(0.84)/1000),J85)))</f>
      </c>
      <c r="E85" s="152">
        <v>5.92</v>
      </c>
      <c r="F85" s="69">
        <f t="shared" si="1"/>
      </c>
      <c r="G85" s="94"/>
      <c r="H85" s="95" t="s">
        <v>153</v>
      </c>
      <c r="I85" s="96"/>
      <c r="J85" s="97"/>
      <c r="K85" s="98" t="s">
        <v>154</v>
      </c>
    </row>
    <row r="86" spans="1:11" ht="36">
      <c r="A86" s="374">
        <v>19</v>
      </c>
      <c r="B86" s="376" t="s">
        <v>178</v>
      </c>
      <c r="C86" s="70" t="s">
        <v>161</v>
      </c>
      <c r="D86" s="68">
        <f>IF(AND(G86="",J86=""),"",IF(AND(G86&lt;&gt;"",J86&lt;&gt;""),"podaj m3 lub Mg",IF(G86&lt;&gt;"",((G86)*(0.74)/1000),J86)))</f>
      </c>
      <c r="E86" s="152">
        <v>4.4</v>
      </c>
      <c r="F86" s="69">
        <f t="shared" si="1"/>
      </c>
      <c r="G86" s="94"/>
      <c r="H86" s="95" t="s">
        <v>162</v>
      </c>
      <c r="I86" s="96"/>
      <c r="J86" s="97"/>
      <c r="K86" s="98" t="s">
        <v>154</v>
      </c>
    </row>
    <row r="87" spans="1:11" ht="24">
      <c r="A87" s="380"/>
      <c r="B87" s="380"/>
      <c r="C87" s="70" t="s">
        <v>163</v>
      </c>
      <c r="D87" s="68">
        <f>IF(AND(G87="",J87=""),"",IF(AND(G87&lt;&gt;"",J87&lt;&gt;""),"podaj m3 lub Mg",IF(G87&lt;&gt;"",((G87)*(0.74)/1000),J87)))</f>
      </c>
      <c r="E87" s="152">
        <v>5.14</v>
      </c>
      <c r="F87" s="69">
        <f t="shared" si="1"/>
      </c>
      <c r="G87" s="94"/>
      <c r="H87" s="95" t="s">
        <v>162</v>
      </c>
      <c r="I87" s="96"/>
      <c r="J87" s="97"/>
      <c r="K87" s="98" t="s">
        <v>154</v>
      </c>
    </row>
    <row r="88" spans="1:11" ht="14.25">
      <c r="A88" s="380"/>
      <c r="B88" s="380"/>
      <c r="C88" s="67" t="s">
        <v>156</v>
      </c>
      <c r="D88" s="68">
        <f aca="true" t="shared" si="2" ref="D88:D97">IF(AND(G88="",J88=""),"",IF(AND(G88&lt;&gt;"",J88&lt;&gt;""),"podaj litry lub Mg",IF(G88&lt;&gt;"",((G88)*(0.84)/1000),J88)))</f>
      </c>
      <c r="E88" s="154">
        <v>6.04</v>
      </c>
      <c r="F88" s="69">
        <f t="shared" si="1"/>
      </c>
      <c r="G88" s="94"/>
      <c r="H88" s="95" t="s">
        <v>153</v>
      </c>
      <c r="I88" s="96"/>
      <c r="J88" s="97"/>
      <c r="K88" s="98" t="s">
        <v>154</v>
      </c>
    </row>
    <row r="89" spans="1:11" ht="14.25">
      <c r="A89" s="375"/>
      <c r="B89" s="375"/>
      <c r="C89" s="67" t="s">
        <v>157</v>
      </c>
      <c r="D89" s="68">
        <f t="shared" si="2"/>
      </c>
      <c r="E89" s="152">
        <v>4.04</v>
      </c>
      <c r="F89" s="69">
        <f t="shared" si="1"/>
      </c>
      <c r="G89" s="94"/>
      <c r="H89" s="95" t="s">
        <v>153</v>
      </c>
      <c r="I89" s="96"/>
      <c r="J89" s="97"/>
      <c r="K89" s="98" t="s">
        <v>154</v>
      </c>
    </row>
    <row r="90" spans="1:11" ht="20.25" customHeight="1">
      <c r="A90" s="374">
        <v>20</v>
      </c>
      <c r="B90" s="376" t="s">
        <v>179</v>
      </c>
      <c r="C90" s="67" t="s">
        <v>156</v>
      </c>
      <c r="D90" s="68">
        <f t="shared" si="2"/>
      </c>
      <c r="E90" s="154">
        <v>51.95</v>
      </c>
      <c r="F90" s="69">
        <f t="shared" si="1"/>
      </c>
      <c r="G90" s="94"/>
      <c r="H90" s="95" t="s">
        <v>153</v>
      </c>
      <c r="I90" s="96"/>
      <c r="J90" s="97"/>
      <c r="K90" s="98" t="s">
        <v>154</v>
      </c>
    </row>
    <row r="91" spans="1:11" ht="20.25" customHeight="1">
      <c r="A91" s="375"/>
      <c r="B91" s="375"/>
      <c r="C91" s="67" t="s">
        <v>157</v>
      </c>
      <c r="D91" s="68">
        <f t="shared" si="2"/>
      </c>
      <c r="E91" s="152">
        <v>49.03</v>
      </c>
      <c r="F91" s="69">
        <f t="shared" si="1"/>
      </c>
      <c r="G91" s="94"/>
      <c r="H91" s="95" t="s">
        <v>153</v>
      </c>
      <c r="I91" s="96"/>
      <c r="J91" s="97"/>
      <c r="K91" s="98" t="s">
        <v>154</v>
      </c>
    </row>
    <row r="92" spans="1:11" ht="23.25" customHeight="1">
      <c r="A92" s="374">
        <v>21</v>
      </c>
      <c r="B92" s="376" t="s">
        <v>180</v>
      </c>
      <c r="C92" s="67" t="s">
        <v>156</v>
      </c>
      <c r="D92" s="68">
        <f t="shared" si="2"/>
      </c>
      <c r="E92" s="154">
        <v>41.31</v>
      </c>
      <c r="F92" s="69">
        <f t="shared" si="1"/>
      </c>
      <c r="G92" s="94"/>
      <c r="H92" s="95" t="s">
        <v>153</v>
      </c>
      <c r="I92" s="96"/>
      <c r="J92" s="97"/>
      <c r="K92" s="98" t="s">
        <v>154</v>
      </c>
    </row>
    <row r="93" spans="1:11" ht="23.25" customHeight="1">
      <c r="A93" s="375"/>
      <c r="B93" s="375"/>
      <c r="C93" s="67" t="s">
        <v>157</v>
      </c>
      <c r="D93" s="68">
        <f t="shared" si="2"/>
      </c>
      <c r="E93" s="152">
        <v>37.6</v>
      </c>
      <c r="F93" s="69">
        <f t="shared" si="1"/>
      </c>
      <c r="G93" s="94"/>
      <c r="H93" s="95" t="s">
        <v>153</v>
      </c>
      <c r="I93" s="96"/>
      <c r="J93" s="97"/>
      <c r="K93" s="98" t="s">
        <v>154</v>
      </c>
    </row>
    <row r="94" spans="1:11" ht="22.5" customHeight="1">
      <c r="A94" s="374">
        <v>22</v>
      </c>
      <c r="B94" s="376" t="s">
        <v>181</v>
      </c>
      <c r="C94" s="67" t="s">
        <v>156</v>
      </c>
      <c r="D94" s="68">
        <f t="shared" si="2"/>
      </c>
      <c r="E94" s="154">
        <v>28.15</v>
      </c>
      <c r="F94" s="69">
        <f t="shared" si="1"/>
      </c>
      <c r="G94" s="94"/>
      <c r="H94" s="95" t="s">
        <v>153</v>
      </c>
      <c r="I94" s="96"/>
      <c r="J94" s="97"/>
      <c r="K94" s="98" t="s">
        <v>154</v>
      </c>
    </row>
    <row r="95" spans="1:11" ht="22.5" customHeight="1">
      <c r="A95" s="375"/>
      <c r="B95" s="375"/>
      <c r="C95" s="67" t="s">
        <v>157</v>
      </c>
      <c r="D95" s="68">
        <f t="shared" si="2"/>
      </c>
      <c r="E95" s="152">
        <v>25.95</v>
      </c>
      <c r="F95" s="69">
        <f t="shared" si="1"/>
      </c>
      <c r="G95" s="94"/>
      <c r="H95" s="95" t="s">
        <v>153</v>
      </c>
      <c r="I95" s="96"/>
      <c r="J95" s="97"/>
      <c r="K95" s="98" t="s">
        <v>154</v>
      </c>
    </row>
    <row r="96" spans="1:11" ht="22.5" customHeight="1">
      <c r="A96" s="374">
        <v>23</v>
      </c>
      <c r="B96" s="376" t="s">
        <v>182</v>
      </c>
      <c r="C96" s="67" t="s">
        <v>156</v>
      </c>
      <c r="D96" s="68">
        <f t="shared" si="2"/>
      </c>
      <c r="E96" s="154">
        <v>15.94</v>
      </c>
      <c r="F96" s="69">
        <f t="shared" si="1"/>
      </c>
      <c r="G96" s="94"/>
      <c r="H96" s="95" t="s">
        <v>153</v>
      </c>
      <c r="I96" s="96"/>
      <c r="J96" s="97"/>
      <c r="K96" s="98" t="s">
        <v>154</v>
      </c>
    </row>
    <row r="97" spans="1:11" ht="22.5" customHeight="1">
      <c r="A97" s="375"/>
      <c r="B97" s="375"/>
      <c r="C97" s="67" t="s">
        <v>157</v>
      </c>
      <c r="D97" s="68">
        <f t="shared" si="2"/>
      </c>
      <c r="E97" s="152">
        <v>14.33</v>
      </c>
      <c r="F97" s="69">
        <f t="shared" si="1"/>
      </c>
      <c r="G97" s="94"/>
      <c r="H97" s="95" t="s">
        <v>153</v>
      </c>
      <c r="I97" s="96"/>
      <c r="J97" s="97"/>
      <c r="K97" s="98" t="s">
        <v>154</v>
      </c>
    </row>
    <row r="98" spans="1:11" ht="14.25">
      <c r="A98" s="374">
        <v>24</v>
      </c>
      <c r="B98" s="376" t="s">
        <v>183</v>
      </c>
      <c r="C98" s="67" t="s">
        <v>152</v>
      </c>
      <c r="D98" s="68">
        <f>IF(AND(G98="",J98=""),"",IF(AND(G98&lt;&gt;"",J98&lt;&gt;""),"podaj litry lub Mg",IF(G98&lt;&gt;"",(G98*0.755/1000),J98)))</f>
      </c>
      <c r="E98" s="154">
        <v>270.5</v>
      </c>
      <c r="F98" s="69">
        <f t="shared" si="1"/>
      </c>
      <c r="G98" s="94"/>
      <c r="H98" s="95" t="s">
        <v>153</v>
      </c>
      <c r="I98" s="96"/>
      <c r="J98" s="97"/>
      <c r="K98" s="98" t="s">
        <v>154</v>
      </c>
    </row>
    <row r="99" spans="1:11" ht="14.25">
      <c r="A99" s="380"/>
      <c r="B99" s="380"/>
      <c r="C99" s="67" t="s">
        <v>155</v>
      </c>
      <c r="D99" s="68">
        <f>IF(AND(G99="",J99=""),"",IF(AND(G99&lt;&gt;"",J99&lt;&gt;""),"podaj litry lub Mg",IF(G99&lt;&gt;"",((G99)*(0.5)/1000),J99)))</f>
      </c>
      <c r="E99" s="152">
        <v>45.31</v>
      </c>
      <c r="F99" s="69">
        <f t="shared" si="1"/>
      </c>
      <c r="G99" s="94"/>
      <c r="H99" s="95" t="s">
        <v>153</v>
      </c>
      <c r="I99" s="96"/>
      <c r="J99" s="97"/>
      <c r="K99" s="98" t="s">
        <v>154</v>
      </c>
    </row>
    <row r="100" spans="1:11" ht="14.25">
      <c r="A100" s="380"/>
      <c r="B100" s="380"/>
      <c r="C100" s="67" t="s">
        <v>156</v>
      </c>
      <c r="D100" s="68">
        <f>IF(AND(G100="",J100=""),"",IF(AND(G100&lt;&gt;"",J100&lt;&gt;""),"podaj litry lub Mg",IF(G100&lt;&gt;"",((G100)*(0.84)/1000),J100)))</f>
      </c>
      <c r="E100" s="154">
        <v>52.51</v>
      </c>
      <c r="F100" s="69">
        <f t="shared" si="1"/>
      </c>
      <c r="G100" s="94"/>
      <c r="H100" s="95" t="s">
        <v>153</v>
      </c>
      <c r="I100" s="96"/>
      <c r="J100" s="97"/>
      <c r="K100" s="98" t="s">
        <v>154</v>
      </c>
    </row>
    <row r="101" spans="1:11" ht="14.25">
      <c r="A101" s="375"/>
      <c r="B101" s="375"/>
      <c r="C101" s="67" t="s">
        <v>157</v>
      </c>
      <c r="D101" s="68">
        <f>IF(AND(G101="",J101=""),"",IF(AND(G101&lt;&gt;"",J101&lt;&gt;""),"podaj litry lub Mg",IF(G101&lt;&gt;"",((G101)*(0.84)/1000),J101)))</f>
      </c>
      <c r="E101" s="152">
        <v>48.67</v>
      </c>
      <c r="F101" s="69">
        <f t="shared" si="1"/>
      </c>
      <c r="G101" s="94"/>
      <c r="H101" s="95" t="s">
        <v>153</v>
      </c>
      <c r="I101" s="96"/>
      <c r="J101" s="97"/>
      <c r="K101" s="98" t="s">
        <v>154</v>
      </c>
    </row>
    <row r="102" spans="1:11" ht="14.25">
      <c r="A102" s="374">
        <v>25</v>
      </c>
      <c r="B102" s="376" t="s">
        <v>184</v>
      </c>
      <c r="C102" s="67" t="s">
        <v>152</v>
      </c>
      <c r="D102" s="68">
        <f>IF(AND(G102="",J102=""),"",IF(AND(G102&lt;&gt;"",J102&lt;&gt;""),"podaj litry lub Mg",IF(G102&lt;&gt;"",(G102*0.755/1000),J102)))</f>
      </c>
      <c r="E102" s="154">
        <v>270.5</v>
      </c>
      <c r="F102" s="69">
        <f t="shared" si="1"/>
      </c>
      <c r="G102" s="94"/>
      <c r="H102" s="95" t="s">
        <v>153</v>
      </c>
      <c r="I102" s="96"/>
      <c r="J102" s="97"/>
      <c r="K102" s="98" t="s">
        <v>154</v>
      </c>
    </row>
    <row r="103" spans="1:11" ht="14.25">
      <c r="A103" s="380"/>
      <c r="B103" s="380"/>
      <c r="C103" s="67" t="s">
        <v>155</v>
      </c>
      <c r="D103" s="68">
        <f>IF(AND(G103="",J103=""),"",IF(AND(G103&lt;&gt;"",J103&lt;&gt;""),"podaj litry lub Mg",IF(G103&lt;&gt;"",((G103)*(0.5)/1000),J103)))</f>
      </c>
      <c r="E103" s="152">
        <v>45.31</v>
      </c>
      <c r="F103" s="69">
        <f t="shared" si="1"/>
      </c>
      <c r="G103" s="94"/>
      <c r="H103" s="95" t="s">
        <v>153</v>
      </c>
      <c r="I103" s="96"/>
      <c r="J103" s="97"/>
      <c r="K103" s="98" t="s">
        <v>154</v>
      </c>
    </row>
    <row r="104" spans="1:11" ht="14.25">
      <c r="A104" s="380"/>
      <c r="B104" s="380"/>
      <c r="C104" s="67" t="s">
        <v>156</v>
      </c>
      <c r="D104" s="68">
        <f>IF(AND(G104="",J104=""),"",IF(AND(G104&lt;&gt;"",J104&lt;&gt;""),"podaj litry lub Mg",IF(G104&lt;&gt;"",((G104)*(0.84)/1000),J104)))</f>
      </c>
      <c r="E104" s="154">
        <v>41.31</v>
      </c>
      <c r="F104" s="69">
        <f t="shared" si="1"/>
      </c>
      <c r="G104" s="94"/>
      <c r="H104" s="95" t="s">
        <v>153</v>
      </c>
      <c r="I104" s="96"/>
      <c r="J104" s="97"/>
      <c r="K104" s="98" t="s">
        <v>154</v>
      </c>
    </row>
    <row r="105" spans="1:11" ht="14.25">
      <c r="A105" s="375"/>
      <c r="B105" s="375"/>
      <c r="C105" s="67" t="s">
        <v>157</v>
      </c>
      <c r="D105" s="68">
        <f>IF(AND(G105="",J105=""),"",IF(AND(G105&lt;&gt;"",J105&lt;&gt;""),"podaj litry lub Mg",IF(G105&lt;&gt;"",((G105)*(0.84)/1000),J105)))</f>
      </c>
      <c r="E105" s="152">
        <v>37.61</v>
      </c>
      <c r="F105" s="69">
        <f t="shared" si="1"/>
      </c>
      <c r="G105" s="94"/>
      <c r="H105" s="95" t="s">
        <v>153</v>
      </c>
      <c r="I105" s="96"/>
      <c r="J105" s="97"/>
      <c r="K105" s="98" t="s">
        <v>154</v>
      </c>
    </row>
    <row r="106" spans="1:11" ht="14.25">
      <c r="A106" s="374">
        <v>26</v>
      </c>
      <c r="B106" s="376" t="s">
        <v>185</v>
      </c>
      <c r="C106" s="67" t="s">
        <v>152</v>
      </c>
      <c r="D106" s="68">
        <f>IF(AND(G106="",J106=""),"",IF(AND(G106&lt;&gt;"",J106&lt;&gt;""),"podaj litry lub Mg",IF(G106&lt;&gt;"",(G106*0.755/1000),J106)))</f>
      </c>
      <c r="E106" s="154">
        <v>199.26</v>
      </c>
      <c r="F106" s="69">
        <f t="shared" si="1"/>
      </c>
      <c r="G106" s="94"/>
      <c r="H106" s="95" t="s">
        <v>153</v>
      </c>
      <c r="I106" s="96"/>
      <c r="J106" s="97"/>
      <c r="K106" s="98" t="s">
        <v>154</v>
      </c>
    </row>
    <row r="107" spans="1:11" ht="14.25">
      <c r="A107" s="380"/>
      <c r="B107" s="380"/>
      <c r="C107" s="67" t="s">
        <v>155</v>
      </c>
      <c r="D107" s="68">
        <f>IF(AND(G107="",J107=""),"",IF(AND(G107&lt;&gt;"",J107&lt;&gt;""),"podaj litry lub Mg",IF(G107&lt;&gt;"",((G107)*(0.5)/1000),J107)))</f>
      </c>
      <c r="E107" s="152">
        <v>45.31</v>
      </c>
      <c r="F107" s="69">
        <f t="shared" si="1"/>
      </c>
      <c r="G107" s="94"/>
      <c r="H107" s="95" t="s">
        <v>153</v>
      </c>
      <c r="I107" s="96"/>
      <c r="J107" s="97"/>
      <c r="K107" s="98" t="s">
        <v>154</v>
      </c>
    </row>
    <row r="108" spans="1:11" ht="14.25">
      <c r="A108" s="380"/>
      <c r="B108" s="380"/>
      <c r="C108" s="67" t="s">
        <v>156</v>
      </c>
      <c r="D108" s="68">
        <f aca="true" t="shared" si="3" ref="D108:D119">IF(AND(G108="",J108=""),"",IF(AND(G108&lt;&gt;"",J108&lt;&gt;""),"podaj litry lub Mg",IF(G108&lt;&gt;"",((G108)*(0.84)/1000),J108)))</f>
      </c>
      <c r="E108" s="154">
        <v>28.17</v>
      </c>
      <c r="F108" s="69">
        <f t="shared" si="1"/>
      </c>
      <c r="G108" s="94"/>
      <c r="H108" s="95" t="s">
        <v>153</v>
      </c>
      <c r="I108" s="96"/>
      <c r="J108" s="97"/>
      <c r="K108" s="98" t="s">
        <v>154</v>
      </c>
    </row>
    <row r="109" spans="1:11" ht="14.25">
      <c r="A109" s="375"/>
      <c r="B109" s="375"/>
      <c r="C109" s="67" t="s">
        <v>157</v>
      </c>
      <c r="D109" s="68">
        <f t="shared" si="3"/>
      </c>
      <c r="E109" s="152">
        <v>25.95</v>
      </c>
      <c r="F109" s="69">
        <f t="shared" si="1"/>
      </c>
      <c r="G109" s="94"/>
      <c r="H109" s="95" t="s">
        <v>153</v>
      </c>
      <c r="I109" s="96"/>
      <c r="J109" s="97"/>
      <c r="K109" s="98" t="s">
        <v>154</v>
      </c>
    </row>
    <row r="110" spans="1:11" ht="20.25" customHeight="1">
      <c r="A110" s="374">
        <v>27</v>
      </c>
      <c r="B110" s="376" t="s">
        <v>186</v>
      </c>
      <c r="C110" s="67" t="s">
        <v>156</v>
      </c>
      <c r="D110" s="68">
        <f t="shared" si="3"/>
      </c>
      <c r="E110" s="154">
        <v>15.97</v>
      </c>
      <c r="F110" s="69">
        <f t="shared" si="1"/>
      </c>
      <c r="G110" s="94"/>
      <c r="H110" s="95" t="s">
        <v>153</v>
      </c>
      <c r="I110" s="96"/>
      <c r="J110" s="97"/>
      <c r="K110" s="98" t="s">
        <v>154</v>
      </c>
    </row>
    <row r="111" spans="1:11" ht="21.75" customHeight="1">
      <c r="A111" s="375"/>
      <c r="B111" s="375"/>
      <c r="C111" s="67" t="s">
        <v>157</v>
      </c>
      <c r="D111" s="68">
        <f t="shared" si="3"/>
      </c>
      <c r="E111" s="152">
        <v>14.33</v>
      </c>
      <c r="F111" s="69">
        <f t="shared" si="1"/>
      </c>
      <c r="G111" s="94"/>
      <c r="H111" s="95" t="s">
        <v>153</v>
      </c>
      <c r="I111" s="96"/>
      <c r="J111" s="97"/>
      <c r="K111" s="98" t="s">
        <v>154</v>
      </c>
    </row>
    <row r="112" spans="1:11" ht="14.25">
      <c r="A112" s="374">
        <v>28</v>
      </c>
      <c r="B112" s="376" t="s">
        <v>187</v>
      </c>
      <c r="C112" s="67" t="s">
        <v>156</v>
      </c>
      <c r="D112" s="68">
        <f t="shared" si="3"/>
      </c>
      <c r="E112" s="154">
        <v>48.9</v>
      </c>
      <c r="F112" s="69">
        <f t="shared" si="1"/>
      </c>
      <c r="G112" s="94"/>
      <c r="H112" s="95" t="s">
        <v>153</v>
      </c>
      <c r="I112" s="96"/>
      <c r="J112" s="97"/>
      <c r="K112" s="98" t="s">
        <v>154</v>
      </c>
    </row>
    <row r="113" spans="1:11" ht="14.25">
      <c r="A113" s="375"/>
      <c r="B113" s="375"/>
      <c r="C113" s="67" t="s">
        <v>157</v>
      </c>
      <c r="D113" s="68">
        <f t="shared" si="3"/>
      </c>
      <c r="E113" s="152">
        <v>45.28</v>
      </c>
      <c r="F113" s="69">
        <f t="shared" si="1"/>
      </c>
      <c r="G113" s="94"/>
      <c r="H113" s="95" t="s">
        <v>153</v>
      </c>
      <c r="I113" s="96"/>
      <c r="J113" s="97"/>
      <c r="K113" s="98" t="s">
        <v>154</v>
      </c>
    </row>
    <row r="114" spans="1:11" ht="22.5" customHeight="1">
      <c r="A114" s="374">
        <v>29</v>
      </c>
      <c r="B114" s="376" t="s">
        <v>188</v>
      </c>
      <c r="C114" s="67" t="s">
        <v>156</v>
      </c>
      <c r="D114" s="68">
        <f t="shared" si="3"/>
      </c>
      <c r="E114" s="154">
        <v>18.26</v>
      </c>
      <c r="F114" s="69">
        <f t="shared" si="1"/>
      </c>
      <c r="G114" s="94"/>
      <c r="H114" s="95" t="s">
        <v>153</v>
      </c>
      <c r="I114" s="96"/>
      <c r="J114" s="97"/>
      <c r="K114" s="98" t="s">
        <v>154</v>
      </c>
    </row>
    <row r="115" spans="1:11" ht="22.5" customHeight="1">
      <c r="A115" s="375"/>
      <c r="B115" s="375"/>
      <c r="C115" s="67" t="s">
        <v>157</v>
      </c>
      <c r="D115" s="68">
        <f t="shared" si="3"/>
      </c>
      <c r="E115" s="152">
        <v>17.93</v>
      </c>
      <c r="F115" s="69">
        <f t="shared" si="1"/>
      </c>
      <c r="G115" s="94"/>
      <c r="H115" s="95" t="s">
        <v>153</v>
      </c>
      <c r="I115" s="96"/>
      <c r="J115" s="97"/>
      <c r="K115" s="98" t="s">
        <v>154</v>
      </c>
    </row>
    <row r="116" spans="1:11" ht="14.25">
      <c r="A116" s="374">
        <v>30</v>
      </c>
      <c r="B116" s="376" t="s">
        <v>189</v>
      </c>
      <c r="C116" s="67" t="s">
        <v>156</v>
      </c>
      <c r="D116" s="68">
        <f t="shared" si="3"/>
      </c>
      <c r="E116" s="154">
        <v>48.87</v>
      </c>
      <c r="F116" s="69">
        <f t="shared" si="1"/>
      </c>
      <c r="G116" s="94"/>
      <c r="H116" s="95" t="s">
        <v>153</v>
      </c>
      <c r="I116" s="96"/>
      <c r="J116" s="97"/>
      <c r="K116" s="98" t="s">
        <v>154</v>
      </c>
    </row>
    <row r="117" spans="1:11" ht="14.25">
      <c r="A117" s="375"/>
      <c r="B117" s="375"/>
      <c r="C117" s="67" t="s">
        <v>157</v>
      </c>
      <c r="D117" s="68">
        <f t="shared" si="3"/>
      </c>
      <c r="E117" s="152">
        <v>45.2</v>
      </c>
      <c r="F117" s="69">
        <f t="shared" si="1"/>
      </c>
      <c r="G117" s="94"/>
      <c r="H117" s="95" t="s">
        <v>153</v>
      </c>
      <c r="I117" s="96"/>
      <c r="J117" s="97"/>
      <c r="K117" s="98" t="s">
        <v>154</v>
      </c>
    </row>
    <row r="118" spans="1:11" ht="22.5" customHeight="1">
      <c r="A118" s="374">
        <v>31</v>
      </c>
      <c r="B118" s="376" t="s">
        <v>190</v>
      </c>
      <c r="C118" s="67" t="s">
        <v>156</v>
      </c>
      <c r="D118" s="68">
        <f t="shared" si="3"/>
      </c>
      <c r="E118" s="154">
        <v>22.12</v>
      </c>
      <c r="F118" s="69">
        <f t="shared" si="1"/>
      </c>
      <c r="G118" s="94"/>
      <c r="H118" s="95" t="s">
        <v>153</v>
      </c>
      <c r="I118" s="96"/>
      <c r="J118" s="97"/>
      <c r="K118" s="98" t="s">
        <v>154</v>
      </c>
    </row>
    <row r="119" spans="1:11" ht="21.75" customHeight="1">
      <c r="A119" s="375"/>
      <c r="B119" s="377"/>
      <c r="C119" s="67" t="s">
        <v>157</v>
      </c>
      <c r="D119" s="68">
        <f t="shared" si="3"/>
      </c>
      <c r="E119" s="152">
        <v>20.19</v>
      </c>
      <c r="F119" s="69">
        <f t="shared" si="1"/>
      </c>
      <c r="G119" s="94"/>
      <c r="H119" s="95" t="s">
        <v>153</v>
      </c>
      <c r="I119" s="96"/>
      <c r="J119" s="97"/>
      <c r="K119" s="98" t="s">
        <v>154</v>
      </c>
    </row>
    <row r="120" spans="1:11" ht="14.25">
      <c r="A120" s="374">
        <v>32</v>
      </c>
      <c r="B120" s="376" t="s">
        <v>191</v>
      </c>
      <c r="C120" s="67" t="s">
        <v>152</v>
      </c>
      <c r="D120" s="68">
        <f>IF(AND(G120="",J120=""),"",IF(AND(G120&lt;&gt;"",J120&lt;&gt;""),"podaj litry lub Mg",IF(G120&lt;&gt;"",(G120*0.755/1000),J120)))</f>
      </c>
      <c r="E120" s="154">
        <v>76.74</v>
      </c>
      <c r="F120" s="69">
        <f t="shared" si="1"/>
      </c>
      <c r="G120" s="94"/>
      <c r="H120" s="95" t="s">
        <v>153</v>
      </c>
      <c r="I120" s="96"/>
      <c r="J120" s="97"/>
      <c r="K120" s="98" t="s">
        <v>154</v>
      </c>
    </row>
    <row r="121" spans="1:11" ht="14.25">
      <c r="A121" s="378"/>
      <c r="B121" s="380"/>
      <c r="C121" s="67" t="s">
        <v>155</v>
      </c>
      <c r="D121" s="68">
        <f>IF(AND(G121="",J121=""),"",IF(AND(G121&lt;&gt;"",J121&lt;&gt;""),"podaj litry lub Mg",IF(G121&lt;&gt;"",((G121)*(0.5)/1000),J121)))</f>
      </c>
      <c r="E121" s="152">
        <v>49.22</v>
      </c>
      <c r="F121" s="69">
        <f t="shared" si="1"/>
      </c>
      <c r="G121" s="94"/>
      <c r="H121" s="95" t="s">
        <v>153</v>
      </c>
      <c r="I121" s="96"/>
      <c r="J121" s="97"/>
      <c r="K121" s="98" t="s">
        <v>154</v>
      </c>
    </row>
    <row r="122" spans="1:11" ht="14.25">
      <c r="A122" s="378"/>
      <c r="B122" s="380"/>
      <c r="C122" s="67" t="s">
        <v>156</v>
      </c>
      <c r="D122" s="68">
        <f>IF(AND(G122="",J122=""),"",IF(AND(G122&lt;&gt;"",J122&lt;&gt;""),"podaj litry lub Mg",IF(G122&lt;&gt;"",((G122)*(0.84)/1000),J122)))</f>
      </c>
      <c r="E122" s="154">
        <v>20.95</v>
      </c>
      <c r="F122" s="69">
        <f t="shared" si="1"/>
      </c>
      <c r="G122" s="94"/>
      <c r="H122" s="95" t="s">
        <v>153</v>
      </c>
      <c r="I122" s="96"/>
      <c r="J122" s="97"/>
      <c r="K122" s="98" t="s">
        <v>154</v>
      </c>
    </row>
    <row r="123" spans="1:11" ht="14.25">
      <c r="A123" s="379"/>
      <c r="B123" s="375"/>
      <c r="C123" s="67" t="s">
        <v>157</v>
      </c>
      <c r="D123" s="68">
        <f>IF(AND(G123="",J123=""),"",IF(AND(G123&lt;&gt;"",J123&lt;&gt;""),"podaj litry lub Mg",IF(G123&lt;&gt;"",((G123)*(0.84)/1000),J123)))</f>
      </c>
      <c r="E123" s="152">
        <v>17.09</v>
      </c>
      <c r="F123" s="69">
        <f t="shared" si="1"/>
      </c>
      <c r="G123" s="94"/>
      <c r="H123" s="95" t="s">
        <v>153</v>
      </c>
      <c r="I123" s="99"/>
      <c r="J123" s="97"/>
      <c r="K123" s="98" t="s">
        <v>154</v>
      </c>
    </row>
    <row r="124" spans="1:6" ht="14.25">
      <c r="A124" s="381" t="s">
        <v>110</v>
      </c>
      <c r="B124" s="382"/>
      <c r="C124" s="382"/>
      <c r="D124" s="382"/>
      <c r="E124" s="383"/>
      <c r="F124" s="71">
        <f>IF(SUM(D7:D123)=0,"",SUM(F7:F123))</f>
      </c>
    </row>
    <row r="125" spans="1:6" ht="14.25" customHeight="1">
      <c r="A125" s="73"/>
      <c r="B125" s="73"/>
      <c r="C125" s="73"/>
      <c r="D125" s="73"/>
      <c r="E125" s="73"/>
      <c r="F125" s="74"/>
    </row>
    <row r="126" spans="1:9" ht="36.75" customHeight="1">
      <c r="A126" s="182" t="s">
        <v>391</v>
      </c>
      <c r="B126" s="182"/>
      <c r="C126" s="182"/>
      <c r="D126" s="182"/>
      <c r="E126" s="182"/>
      <c r="F126" s="182"/>
      <c r="G126" s="46"/>
      <c r="H126" s="46"/>
      <c r="I126" s="46"/>
    </row>
    <row r="127" spans="1:9" ht="36" customHeight="1">
      <c r="A127" s="45"/>
      <c r="B127" s="45"/>
      <c r="C127" s="45"/>
      <c r="D127" s="45"/>
      <c r="E127" s="45"/>
      <c r="F127" s="45"/>
      <c r="G127" s="46"/>
      <c r="H127" s="46"/>
      <c r="I127" s="46"/>
    </row>
    <row r="128" spans="1:6" ht="14.25">
      <c r="A128" s="76" t="s">
        <v>65</v>
      </c>
      <c r="B128" s="25" t="s">
        <v>193</v>
      </c>
      <c r="C128" s="174" t="s">
        <v>392</v>
      </c>
      <c r="D128" s="174"/>
      <c r="E128" s="174"/>
      <c r="F128" s="174"/>
    </row>
    <row r="129" spans="1:6" ht="14.25">
      <c r="A129" s="26" t="s">
        <v>68</v>
      </c>
      <c r="B129" s="26" t="s">
        <v>194</v>
      </c>
      <c r="C129" s="179" t="s">
        <v>388</v>
      </c>
      <c r="D129" s="179"/>
      <c r="E129" s="179"/>
      <c r="F129" s="179"/>
    </row>
    <row r="130" spans="1:6" ht="14.25">
      <c r="A130" s="1"/>
      <c r="B130" s="1"/>
      <c r="C130" s="1"/>
      <c r="D130" s="1"/>
      <c r="E130" s="1"/>
      <c r="F130" s="1"/>
    </row>
  </sheetData>
  <sheetProtection/>
  <protectedRanges>
    <protectedRange password="CA47" sqref="G7:H7 G8:G123 H9 H11 H15 H17 H19 H25 H31 H37 H39 H41 H43 H45 H47 H49 H55 H61 H67 H69 H89 H91 H93 H95 H97 H99 H101 H103 H105 H107 H109 H111 H113 H115 H117 H119 H121 H123 H21:H23 H27:H29 H33:H35 H51:H53 H57:H59 H63:H65 H77:H79 H75 H71:H73 H81:H83 H85:H87" name="Zakres1_3"/>
  </protectedRanges>
  <mergeCells count="75">
    <mergeCell ref="A15:A18"/>
    <mergeCell ref="B15:B18"/>
    <mergeCell ref="D1:E1"/>
    <mergeCell ref="A3:F3"/>
    <mergeCell ref="A4:A5"/>
    <mergeCell ref="B4:B5"/>
    <mergeCell ref="C4:C5"/>
    <mergeCell ref="J4:K6"/>
    <mergeCell ref="A7:A10"/>
    <mergeCell ref="B7:B10"/>
    <mergeCell ref="A11:A14"/>
    <mergeCell ref="B11:B14"/>
    <mergeCell ref="G4:H6"/>
    <mergeCell ref="A19:A24"/>
    <mergeCell ref="B19:B24"/>
    <mergeCell ref="A25:A30"/>
    <mergeCell ref="B25:B30"/>
    <mergeCell ref="A31:A36"/>
    <mergeCell ref="B31:B36"/>
    <mergeCell ref="A37:A40"/>
    <mergeCell ref="B37:B40"/>
    <mergeCell ref="A41:A44"/>
    <mergeCell ref="B41:B44"/>
    <mergeCell ref="A45:A48"/>
    <mergeCell ref="B45:B48"/>
    <mergeCell ref="A49:A54"/>
    <mergeCell ref="B49:B54"/>
    <mergeCell ref="A55:A60"/>
    <mergeCell ref="B55:B60"/>
    <mergeCell ref="A61:A66"/>
    <mergeCell ref="B61:B66"/>
    <mergeCell ref="A67:A69"/>
    <mergeCell ref="B67:B69"/>
    <mergeCell ref="A70:A71"/>
    <mergeCell ref="B70:B71"/>
    <mergeCell ref="A72:A74"/>
    <mergeCell ref="B72:B74"/>
    <mergeCell ref="A75:A77"/>
    <mergeCell ref="B75:B77"/>
    <mergeCell ref="A78:A81"/>
    <mergeCell ref="B78:B81"/>
    <mergeCell ref="A82:A85"/>
    <mergeCell ref="B82:B85"/>
    <mergeCell ref="A86:A89"/>
    <mergeCell ref="B86:B89"/>
    <mergeCell ref="A90:A91"/>
    <mergeCell ref="B90:B91"/>
    <mergeCell ref="A92:A93"/>
    <mergeCell ref="B92:B93"/>
    <mergeCell ref="A94:A95"/>
    <mergeCell ref="B94:B95"/>
    <mergeCell ref="A96:A97"/>
    <mergeCell ref="B96:B97"/>
    <mergeCell ref="A98:A101"/>
    <mergeCell ref="B98:B101"/>
    <mergeCell ref="A102:A105"/>
    <mergeCell ref="B102:B105"/>
    <mergeCell ref="A106:A109"/>
    <mergeCell ref="B106:B109"/>
    <mergeCell ref="A110:A111"/>
    <mergeCell ref="B110:B111"/>
    <mergeCell ref="A112:A113"/>
    <mergeCell ref="B112:B113"/>
    <mergeCell ref="A114:A115"/>
    <mergeCell ref="B114:B115"/>
    <mergeCell ref="A116:A117"/>
    <mergeCell ref="B116:B117"/>
    <mergeCell ref="C128:F128"/>
    <mergeCell ref="C129:F129"/>
    <mergeCell ref="A126:F126"/>
    <mergeCell ref="A118:A119"/>
    <mergeCell ref="B118:B119"/>
    <mergeCell ref="A120:A123"/>
    <mergeCell ref="B120:B123"/>
    <mergeCell ref="A124:E124"/>
  </mergeCells>
  <hyperlinks>
    <hyperlink ref="D1:E1" location="'Załącznik Nr 1'!A1" display="Kliknij, aby przejść do Załącznika Nr 1"/>
  </hyperlinks>
  <printOptions/>
  <pageMargins left="0.7086614173228347" right="0.7086614173228347" top="0.7480314960629921" bottom="0.7480314960629921" header="0.31496062992125984" footer="0.31496062992125984"/>
  <pageSetup horizontalDpi="600" verticalDpi="600" orientation="landscape" paperSize="9" scale="83" r:id="rId4"/>
  <rowBreaks count="4" manualBreakCount="4">
    <brk id="30" max="5" man="1"/>
    <brk id="60" max="5" man="1"/>
    <brk id="85" max="5" man="1"/>
    <brk id="117" max="5" man="1"/>
  </rowBreaks>
  <drawing r:id="rId3"/>
  <legacyDrawing r:id="rId2"/>
</worksheet>
</file>

<file path=xl/worksheets/sheet5.xml><?xml version="1.0" encoding="utf-8"?>
<worksheet xmlns="http://schemas.openxmlformats.org/spreadsheetml/2006/main" xmlns:r="http://schemas.openxmlformats.org/officeDocument/2006/relationships">
  <dimension ref="A1:A183"/>
  <sheetViews>
    <sheetView zoomScalePageLayoutView="0" workbookViewId="0" topLeftCell="A1">
      <selection activeCell="A2" sqref="A2:A183"/>
    </sheetView>
  </sheetViews>
  <sheetFormatPr defaultColWidth="8.796875" defaultRowHeight="14.25"/>
  <cols>
    <col min="1" max="1" width="23" style="107" customWidth="1"/>
    <col min="3" max="3" width="17.3984375" style="0" customWidth="1"/>
  </cols>
  <sheetData>
    <row r="1" ht="15">
      <c r="A1" s="108"/>
    </row>
    <row r="2" s="107" customFormat="1" ht="15">
      <c r="A2" s="108" t="s">
        <v>206</v>
      </c>
    </row>
    <row r="3" ht="15">
      <c r="A3" s="108" t="s">
        <v>207</v>
      </c>
    </row>
    <row r="4" ht="15">
      <c r="A4" s="108" t="s">
        <v>208</v>
      </c>
    </row>
    <row r="5" ht="15">
      <c r="A5" s="108" t="s">
        <v>209</v>
      </c>
    </row>
    <row r="6" ht="15">
      <c r="A6" s="108" t="s">
        <v>210</v>
      </c>
    </row>
    <row r="7" ht="15">
      <c r="A7" s="108" t="s">
        <v>211</v>
      </c>
    </row>
    <row r="8" ht="15">
      <c r="A8" s="108" t="s">
        <v>212</v>
      </c>
    </row>
    <row r="9" ht="15">
      <c r="A9" s="109" t="s">
        <v>213</v>
      </c>
    </row>
    <row r="10" ht="15">
      <c r="A10" s="108" t="s">
        <v>214</v>
      </c>
    </row>
    <row r="11" ht="15">
      <c r="A11" s="110" t="s">
        <v>215</v>
      </c>
    </row>
    <row r="12" ht="15">
      <c r="A12" s="108" t="s">
        <v>216</v>
      </c>
    </row>
    <row r="13" ht="15">
      <c r="A13" s="110" t="s">
        <v>217</v>
      </c>
    </row>
    <row r="14" ht="15">
      <c r="A14" s="110" t="s">
        <v>218</v>
      </c>
    </row>
    <row r="15" ht="15">
      <c r="A15" s="108" t="s">
        <v>219</v>
      </c>
    </row>
    <row r="16" ht="15">
      <c r="A16" s="108" t="s">
        <v>220</v>
      </c>
    </row>
    <row r="17" ht="15">
      <c r="A17" s="108" t="s">
        <v>221</v>
      </c>
    </row>
    <row r="18" ht="15">
      <c r="A18" s="110" t="s">
        <v>222</v>
      </c>
    </row>
    <row r="19" ht="15">
      <c r="A19" s="108" t="s">
        <v>223</v>
      </c>
    </row>
    <row r="20" ht="15">
      <c r="A20" s="108" t="s">
        <v>224</v>
      </c>
    </row>
    <row r="21" ht="15">
      <c r="A21" s="108" t="s">
        <v>225</v>
      </c>
    </row>
    <row r="22" ht="15">
      <c r="A22" s="108" t="s">
        <v>226</v>
      </c>
    </row>
    <row r="23" ht="15">
      <c r="A23" s="108" t="s">
        <v>227</v>
      </c>
    </row>
    <row r="24" ht="15">
      <c r="A24" s="108" t="s">
        <v>228</v>
      </c>
    </row>
    <row r="25" ht="15">
      <c r="A25" s="108" t="s">
        <v>229</v>
      </c>
    </row>
    <row r="26" ht="15">
      <c r="A26" s="108" t="s">
        <v>230</v>
      </c>
    </row>
    <row r="27" ht="15">
      <c r="A27" s="108" t="s">
        <v>231</v>
      </c>
    </row>
    <row r="28" ht="15">
      <c r="A28" s="108" t="s">
        <v>232</v>
      </c>
    </row>
    <row r="29" ht="15">
      <c r="A29" s="108" t="s">
        <v>233</v>
      </c>
    </row>
    <row r="30" ht="15">
      <c r="A30" s="108" t="s">
        <v>234</v>
      </c>
    </row>
    <row r="31" ht="15">
      <c r="A31" s="108" t="s">
        <v>235</v>
      </c>
    </row>
    <row r="32" ht="15">
      <c r="A32" s="108" t="s">
        <v>236</v>
      </c>
    </row>
    <row r="33" ht="15">
      <c r="A33" s="108" t="s">
        <v>237</v>
      </c>
    </row>
    <row r="34" ht="15">
      <c r="A34" s="108" t="s">
        <v>238</v>
      </c>
    </row>
    <row r="35" ht="15">
      <c r="A35" s="108" t="s">
        <v>239</v>
      </c>
    </row>
    <row r="36" ht="15">
      <c r="A36" s="108" t="s">
        <v>240</v>
      </c>
    </row>
    <row r="37" ht="15">
      <c r="A37" s="108" t="s">
        <v>241</v>
      </c>
    </row>
    <row r="38" ht="15">
      <c r="A38" s="108" t="s">
        <v>242</v>
      </c>
    </row>
    <row r="39" ht="15">
      <c r="A39" s="108" t="s">
        <v>243</v>
      </c>
    </row>
    <row r="40" ht="15">
      <c r="A40" s="108" t="s">
        <v>244</v>
      </c>
    </row>
    <row r="41" ht="15">
      <c r="A41" s="108" t="s">
        <v>245</v>
      </c>
    </row>
    <row r="42" ht="15">
      <c r="A42" s="108" t="s">
        <v>246</v>
      </c>
    </row>
    <row r="43" ht="15">
      <c r="A43" s="108" t="s">
        <v>247</v>
      </c>
    </row>
    <row r="44" ht="15">
      <c r="A44" s="108" t="s">
        <v>248</v>
      </c>
    </row>
    <row r="45" ht="15">
      <c r="A45" s="108" t="s">
        <v>249</v>
      </c>
    </row>
    <row r="46" ht="15">
      <c r="A46" s="108" t="s">
        <v>250</v>
      </c>
    </row>
    <row r="47" ht="15">
      <c r="A47" s="108" t="s">
        <v>251</v>
      </c>
    </row>
    <row r="48" ht="15">
      <c r="A48" s="108" t="s">
        <v>252</v>
      </c>
    </row>
    <row r="49" ht="15">
      <c r="A49" s="108" t="s">
        <v>253</v>
      </c>
    </row>
    <row r="50" ht="15">
      <c r="A50" s="108" t="s">
        <v>254</v>
      </c>
    </row>
    <row r="51" ht="15">
      <c r="A51" s="108" t="s">
        <v>255</v>
      </c>
    </row>
    <row r="52" ht="15">
      <c r="A52" s="108" t="s">
        <v>256</v>
      </c>
    </row>
    <row r="53" ht="15">
      <c r="A53" s="108" t="s">
        <v>257</v>
      </c>
    </row>
    <row r="54" ht="15">
      <c r="A54" s="108" t="s">
        <v>258</v>
      </c>
    </row>
    <row r="55" ht="15">
      <c r="A55" s="108" t="s">
        <v>259</v>
      </c>
    </row>
    <row r="56" ht="15">
      <c r="A56" s="108" t="s">
        <v>260</v>
      </c>
    </row>
    <row r="57" ht="15">
      <c r="A57" s="110" t="s">
        <v>261</v>
      </c>
    </row>
    <row r="58" ht="15">
      <c r="A58" s="108" t="s">
        <v>262</v>
      </c>
    </row>
    <row r="59" ht="15">
      <c r="A59" s="108" t="s">
        <v>263</v>
      </c>
    </row>
    <row r="60" ht="15">
      <c r="A60" s="108" t="s">
        <v>264</v>
      </c>
    </row>
    <row r="61" ht="15">
      <c r="A61" s="108" t="s">
        <v>265</v>
      </c>
    </row>
    <row r="62" ht="15">
      <c r="A62" s="108" t="s">
        <v>266</v>
      </c>
    </row>
    <row r="63" ht="15">
      <c r="A63" s="108" t="s">
        <v>267</v>
      </c>
    </row>
    <row r="64" ht="15">
      <c r="A64" s="108" t="s">
        <v>268</v>
      </c>
    </row>
    <row r="65" ht="14.25">
      <c r="A65" s="111" t="s">
        <v>269</v>
      </c>
    </row>
    <row r="66" ht="15">
      <c r="A66" s="110" t="s">
        <v>270</v>
      </c>
    </row>
    <row r="67" ht="15">
      <c r="A67" s="108" t="s">
        <v>271</v>
      </c>
    </row>
    <row r="68" ht="15">
      <c r="A68" s="108" t="s">
        <v>272</v>
      </c>
    </row>
    <row r="69" ht="15">
      <c r="A69" s="108" t="s">
        <v>273</v>
      </c>
    </row>
    <row r="70" ht="15">
      <c r="A70" s="108" t="s">
        <v>274</v>
      </c>
    </row>
    <row r="71" ht="15">
      <c r="A71" s="108" t="s">
        <v>275</v>
      </c>
    </row>
    <row r="72" ht="15">
      <c r="A72" s="108" t="s">
        <v>276</v>
      </c>
    </row>
    <row r="73" ht="15">
      <c r="A73" s="108" t="s">
        <v>277</v>
      </c>
    </row>
    <row r="74" ht="15">
      <c r="A74" s="108" t="s">
        <v>278</v>
      </c>
    </row>
    <row r="75" ht="15">
      <c r="A75" s="108" t="s">
        <v>279</v>
      </c>
    </row>
    <row r="76" ht="15">
      <c r="A76" s="108" t="s">
        <v>280</v>
      </c>
    </row>
    <row r="77" ht="15">
      <c r="A77" s="108" t="s">
        <v>281</v>
      </c>
    </row>
    <row r="78" ht="15">
      <c r="A78" s="108" t="s">
        <v>282</v>
      </c>
    </row>
    <row r="79" ht="15">
      <c r="A79" s="108" t="s">
        <v>283</v>
      </c>
    </row>
    <row r="80" ht="15">
      <c r="A80" s="108" t="s">
        <v>284</v>
      </c>
    </row>
    <row r="81" ht="15">
      <c r="A81" s="108" t="s">
        <v>285</v>
      </c>
    </row>
    <row r="82" ht="15">
      <c r="A82" s="109" t="s">
        <v>286</v>
      </c>
    </row>
    <row r="83" ht="15">
      <c r="A83" s="108" t="s">
        <v>287</v>
      </c>
    </row>
    <row r="84" ht="15">
      <c r="A84" s="108" t="s">
        <v>288</v>
      </c>
    </row>
    <row r="85" ht="15">
      <c r="A85" s="108" t="s">
        <v>289</v>
      </c>
    </row>
    <row r="86" ht="15">
      <c r="A86" s="108" t="s">
        <v>290</v>
      </c>
    </row>
    <row r="87" ht="15">
      <c r="A87" s="108" t="s">
        <v>291</v>
      </c>
    </row>
    <row r="88" ht="15">
      <c r="A88" s="110" t="s">
        <v>292</v>
      </c>
    </row>
    <row r="89" ht="15">
      <c r="A89" s="108" t="s">
        <v>293</v>
      </c>
    </row>
    <row r="90" ht="15">
      <c r="A90" s="108" t="s">
        <v>294</v>
      </c>
    </row>
    <row r="91" ht="15">
      <c r="A91" s="108" t="s">
        <v>295</v>
      </c>
    </row>
    <row r="92" ht="15">
      <c r="A92" s="108" t="s">
        <v>296</v>
      </c>
    </row>
    <row r="93" ht="15">
      <c r="A93" s="108" t="s">
        <v>297</v>
      </c>
    </row>
    <row r="94" ht="15">
      <c r="A94" s="108" t="s">
        <v>298</v>
      </c>
    </row>
    <row r="95" ht="15">
      <c r="A95" s="108" t="s">
        <v>299</v>
      </c>
    </row>
    <row r="96" ht="15">
      <c r="A96" s="108" t="s">
        <v>300</v>
      </c>
    </row>
    <row r="97" ht="15">
      <c r="A97" s="108" t="s">
        <v>301</v>
      </c>
    </row>
    <row r="98" ht="15">
      <c r="A98" s="108" t="s">
        <v>302</v>
      </c>
    </row>
    <row r="99" ht="15">
      <c r="A99" s="108" t="s">
        <v>303</v>
      </c>
    </row>
    <row r="100" ht="15">
      <c r="A100" s="108" t="s">
        <v>304</v>
      </c>
    </row>
    <row r="101" ht="15">
      <c r="A101" s="108" t="s">
        <v>305</v>
      </c>
    </row>
    <row r="102" ht="15">
      <c r="A102" s="108" t="s">
        <v>306</v>
      </c>
    </row>
    <row r="103" ht="14.25">
      <c r="A103" s="112" t="s">
        <v>307</v>
      </c>
    </row>
    <row r="104" ht="15">
      <c r="A104" s="108" t="s">
        <v>308</v>
      </c>
    </row>
    <row r="105" ht="15">
      <c r="A105" s="113" t="s">
        <v>309</v>
      </c>
    </row>
    <row r="106" ht="15">
      <c r="A106" s="108" t="s">
        <v>310</v>
      </c>
    </row>
    <row r="107" ht="15">
      <c r="A107" s="108" t="s">
        <v>311</v>
      </c>
    </row>
    <row r="108" ht="15">
      <c r="A108" s="108" t="s">
        <v>312</v>
      </c>
    </row>
    <row r="109" ht="15">
      <c r="A109" s="108" t="s">
        <v>313</v>
      </c>
    </row>
    <row r="110" ht="15">
      <c r="A110" s="108" t="s">
        <v>314</v>
      </c>
    </row>
    <row r="111" ht="15">
      <c r="A111" s="108" t="s">
        <v>315</v>
      </c>
    </row>
    <row r="112" ht="15">
      <c r="A112" s="108" t="s">
        <v>316</v>
      </c>
    </row>
    <row r="113" ht="15">
      <c r="A113" s="108" t="s">
        <v>317</v>
      </c>
    </row>
    <row r="114" ht="15">
      <c r="A114" s="108" t="s">
        <v>318</v>
      </c>
    </row>
    <row r="115" ht="15">
      <c r="A115" s="108" t="s">
        <v>319</v>
      </c>
    </row>
    <row r="116" ht="15">
      <c r="A116" s="110" t="s">
        <v>320</v>
      </c>
    </row>
    <row r="117" ht="15">
      <c r="A117" s="108" t="s">
        <v>321</v>
      </c>
    </row>
    <row r="118" ht="15">
      <c r="A118" s="108" t="s">
        <v>322</v>
      </c>
    </row>
    <row r="119" ht="15">
      <c r="A119" s="108" t="s">
        <v>323</v>
      </c>
    </row>
    <row r="120" ht="15">
      <c r="A120" s="108" t="s">
        <v>324</v>
      </c>
    </row>
    <row r="121" ht="15">
      <c r="A121" s="108" t="s">
        <v>325</v>
      </c>
    </row>
    <row r="122" ht="15">
      <c r="A122" s="108" t="s">
        <v>326</v>
      </c>
    </row>
    <row r="123" ht="15">
      <c r="A123" s="108" t="s">
        <v>327</v>
      </c>
    </row>
    <row r="124" ht="15">
      <c r="A124" s="108" t="s">
        <v>328</v>
      </c>
    </row>
    <row r="125" ht="15">
      <c r="A125" s="108" t="s">
        <v>329</v>
      </c>
    </row>
    <row r="126" ht="15">
      <c r="A126" s="108" t="s">
        <v>330</v>
      </c>
    </row>
    <row r="127" ht="15">
      <c r="A127" s="108" t="s">
        <v>331</v>
      </c>
    </row>
    <row r="128" ht="15">
      <c r="A128" s="108" t="s">
        <v>332</v>
      </c>
    </row>
    <row r="129" ht="15">
      <c r="A129" s="108" t="s">
        <v>333</v>
      </c>
    </row>
    <row r="130" ht="15">
      <c r="A130" s="108" t="s">
        <v>334</v>
      </c>
    </row>
    <row r="131" ht="15">
      <c r="A131" s="108" t="s">
        <v>335</v>
      </c>
    </row>
    <row r="132" ht="15">
      <c r="A132" s="108" t="s">
        <v>336</v>
      </c>
    </row>
    <row r="133" ht="15">
      <c r="A133" s="108" t="s">
        <v>337</v>
      </c>
    </row>
    <row r="134" ht="15">
      <c r="A134" s="108" t="s">
        <v>338</v>
      </c>
    </row>
    <row r="135" ht="15">
      <c r="A135" s="108" t="s">
        <v>339</v>
      </c>
    </row>
    <row r="136" ht="15">
      <c r="A136" s="108" t="s">
        <v>340</v>
      </c>
    </row>
    <row r="137" ht="15">
      <c r="A137" s="108" t="s">
        <v>341</v>
      </c>
    </row>
    <row r="138" ht="15">
      <c r="A138" s="108" t="s">
        <v>342</v>
      </c>
    </row>
    <row r="139" ht="15">
      <c r="A139" s="108" t="s">
        <v>343</v>
      </c>
    </row>
    <row r="140" ht="15">
      <c r="A140" s="108" t="s">
        <v>344</v>
      </c>
    </row>
    <row r="141" ht="15">
      <c r="A141" s="108" t="s">
        <v>345</v>
      </c>
    </row>
    <row r="142" ht="30">
      <c r="A142" s="108" t="s">
        <v>346</v>
      </c>
    </row>
    <row r="143" ht="30">
      <c r="A143" s="108" t="s">
        <v>347</v>
      </c>
    </row>
    <row r="144" ht="15">
      <c r="A144" s="108" t="s">
        <v>348</v>
      </c>
    </row>
    <row r="145" ht="15">
      <c r="A145" s="108" t="s">
        <v>349</v>
      </c>
    </row>
    <row r="146" ht="15">
      <c r="A146" s="108" t="s">
        <v>350</v>
      </c>
    </row>
    <row r="147" ht="15">
      <c r="A147" s="108" t="s">
        <v>351</v>
      </c>
    </row>
    <row r="148" ht="15">
      <c r="A148" s="108" t="s">
        <v>352</v>
      </c>
    </row>
    <row r="149" ht="15">
      <c r="A149" s="108" t="s">
        <v>353</v>
      </c>
    </row>
    <row r="150" ht="15">
      <c r="A150" s="108" t="s">
        <v>354</v>
      </c>
    </row>
    <row r="151" ht="15">
      <c r="A151" s="108" t="s">
        <v>355</v>
      </c>
    </row>
    <row r="152" ht="15">
      <c r="A152" s="108" t="s">
        <v>356</v>
      </c>
    </row>
    <row r="153" ht="15">
      <c r="A153" s="108" t="s">
        <v>357</v>
      </c>
    </row>
    <row r="154" ht="15">
      <c r="A154" s="108" t="s">
        <v>358</v>
      </c>
    </row>
    <row r="155" ht="15">
      <c r="A155" s="108" t="s">
        <v>359</v>
      </c>
    </row>
    <row r="156" ht="15">
      <c r="A156" s="108" t="s">
        <v>360</v>
      </c>
    </row>
    <row r="157" ht="14.25">
      <c r="A157" s="112" t="s">
        <v>203</v>
      </c>
    </row>
    <row r="158" ht="15">
      <c r="A158" s="108" t="s">
        <v>361</v>
      </c>
    </row>
    <row r="159" ht="15">
      <c r="A159" s="108" t="s">
        <v>362</v>
      </c>
    </row>
    <row r="160" ht="15">
      <c r="A160" s="108" t="s">
        <v>363</v>
      </c>
    </row>
    <row r="161" ht="15">
      <c r="A161" s="108" t="s">
        <v>364</v>
      </c>
    </row>
    <row r="162" ht="15">
      <c r="A162" s="110" t="s">
        <v>365</v>
      </c>
    </row>
    <row r="163" ht="15">
      <c r="A163" s="110" t="s">
        <v>366</v>
      </c>
    </row>
    <row r="164" ht="15">
      <c r="A164" s="114" t="s">
        <v>367</v>
      </c>
    </row>
    <row r="165" ht="15">
      <c r="A165" s="108" t="s">
        <v>368</v>
      </c>
    </row>
    <row r="166" ht="15">
      <c r="A166" s="108" t="s">
        <v>369</v>
      </c>
    </row>
    <row r="167" ht="15">
      <c r="A167" s="110" t="s">
        <v>370</v>
      </c>
    </row>
    <row r="168" ht="15">
      <c r="A168" s="108" t="s">
        <v>371</v>
      </c>
    </row>
    <row r="169" ht="15">
      <c r="A169" s="108" t="s">
        <v>372</v>
      </c>
    </row>
    <row r="170" ht="15">
      <c r="A170" s="108" t="s">
        <v>373</v>
      </c>
    </row>
    <row r="171" ht="15">
      <c r="A171" s="108" t="s">
        <v>374</v>
      </c>
    </row>
    <row r="172" ht="15">
      <c r="A172" s="108" t="s">
        <v>375</v>
      </c>
    </row>
    <row r="173" ht="15">
      <c r="A173" s="108" t="s">
        <v>376</v>
      </c>
    </row>
    <row r="174" ht="15">
      <c r="A174" s="110" t="s">
        <v>377</v>
      </c>
    </row>
    <row r="175" ht="15">
      <c r="A175" s="108" t="s">
        <v>378</v>
      </c>
    </row>
    <row r="176" ht="15">
      <c r="A176" s="108" t="s">
        <v>379</v>
      </c>
    </row>
    <row r="177" ht="15">
      <c r="A177" s="108" t="s">
        <v>380</v>
      </c>
    </row>
    <row r="178" ht="15">
      <c r="A178" s="108" t="s">
        <v>381</v>
      </c>
    </row>
    <row r="179" ht="15">
      <c r="A179" s="108" t="s">
        <v>382</v>
      </c>
    </row>
    <row r="180" ht="15">
      <c r="A180" s="108" t="s">
        <v>383</v>
      </c>
    </row>
    <row r="181" ht="15">
      <c r="A181" s="110" t="s">
        <v>384</v>
      </c>
    </row>
    <row r="182" ht="15">
      <c r="A182" s="108" t="s">
        <v>385</v>
      </c>
    </row>
    <row r="183" ht="15">
      <c r="A183" s="108" t="s">
        <v>386</v>
      </c>
    </row>
  </sheetData>
  <sheetProtection password="F194"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C183"/>
  <sheetViews>
    <sheetView zoomScalePageLayoutView="0" workbookViewId="0" topLeftCell="A1">
      <selection activeCell="A2" sqref="A2:A23"/>
    </sheetView>
  </sheetViews>
  <sheetFormatPr defaultColWidth="8.796875" defaultRowHeight="14.25"/>
  <cols>
    <col min="1" max="1" width="17.59765625" style="0" customWidth="1"/>
    <col min="3" max="3" width="24.3984375" style="0" customWidth="1"/>
  </cols>
  <sheetData>
    <row r="2" spans="1:3" ht="15">
      <c r="A2" s="141" t="s">
        <v>404</v>
      </c>
      <c r="C2" s="108" t="s">
        <v>206</v>
      </c>
    </row>
    <row r="3" spans="1:3" ht="15">
      <c r="A3" s="141" t="s">
        <v>405</v>
      </c>
      <c r="C3" s="108" t="s">
        <v>207</v>
      </c>
    </row>
    <row r="4" spans="1:3" ht="15">
      <c r="A4" s="141" t="s">
        <v>406</v>
      </c>
      <c r="C4" s="108" t="s">
        <v>208</v>
      </c>
    </row>
    <row r="5" spans="1:3" ht="15">
      <c r="A5" s="141" t="s">
        <v>407</v>
      </c>
      <c r="C5" s="108" t="s">
        <v>209</v>
      </c>
    </row>
    <row r="6" spans="1:3" ht="15">
      <c r="A6" s="141" t="s">
        <v>408</v>
      </c>
      <c r="C6" s="108" t="s">
        <v>210</v>
      </c>
    </row>
    <row r="7" spans="1:3" ht="15">
      <c r="A7" s="141" t="s">
        <v>397</v>
      </c>
      <c r="C7" s="108" t="s">
        <v>211</v>
      </c>
    </row>
    <row r="8" spans="1:3" ht="15">
      <c r="A8" s="141" t="s">
        <v>409</v>
      </c>
      <c r="C8" s="108" t="s">
        <v>212</v>
      </c>
    </row>
    <row r="9" spans="1:3" ht="15">
      <c r="A9" s="141" t="s">
        <v>410</v>
      </c>
      <c r="C9" s="109" t="s">
        <v>213</v>
      </c>
    </row>
    <row r="10" spans="1:3" ht="15">
      <c r="A10" s="141" t="s">
        <v>411</v>
      </c>
      <c r="C10" s="108" t="s">
        <v>214</v>
      </c>
    </row>
    <row r="11" spans="1:3" ht="15">
      <c r="A11" s="141" t="s">
        <v>412</v>
      </c>
      <c r="C11" s="110" t="s">
        <v>215</v>
      </c>
    </row>
    <row r="12" spans="1:3" ht="15">
      <c r="A12" s="141" t="s">
        <v>402</v>
      </c>
      <c r="C12" s="108" t="s">
        <v>216</v>
      </c>
    </row>
    <row r="13" spans="1:3" ht="15">
      <c r="A13" s="141" t="s">
        <v>413</v>
      </c>
      <c r="C13" s="110" t="s">
        <v>217</v>
      </c>
    </row>
    <row r="14" spans="1:3" ht="15">
      <c r="A14" s="141" t="s">
        <v>414</v>
      </c>
      <c r="C14" s="110" t="s">
        <v>218</v>
      </c>
    </row>
    <row r="15" spans="1:3" ht="15">
      <c r="A15" s="141" t="s">
        <v>415</v>
      </c>
      <c r="C15" s="108" t="s">
        <v>219</v>
      </c>
    </row>
    <row r="16" spans="1:3" ht="15">
      <c r="A16" s="141" t="s">
        <v>416</v>
      </c>
      <c r="C16" s="108" t="s">
        <v>220</v>
      </c>
    </row>
    <row r="17" spans="1:3" ht="15">
      <c r="A17" s="141" t="s">
        <v>417</v>
      </c>
      <c r="C17" s="108" t="s">
        <v>221</v>
      </c>
    </row>
    <row r="18" spans="1:3" ht="15">
      <c r="A18" s="141" t="s">
        <v>418</v>
      </c>
      <c r="C18" s="110" t="s">
        <v>222</v>
      </c>
    </row>
    <row r="19" spans="1:3" ht="15">
      <c r="A19" s="141" t="s">
        <v>403</v>
      </c>
      <c r="C19" s="108" t="s">
        <v>223</v>
      </c>
    </row>
    <row r="20" spans="1:3" ht="15">
      <c r="A20" s="141" t="s">
        <v>419</v>
      </c>
      <c r="C20" s="108" t="s">
        <v>224</v>
      </c>
    </row>
    <row r="21" spans="1:3" ht="15">
      <c r="A21" s="141" t="s">
        <v>420</v>
      </c>
      <c r="C21" s="108" t="s">
        <v>225</v>
      </c>
    </row>
    <row r="22" spans="1:3" ht="15">
      <c r="A22" s="141" t="s">
        <v>421</v>
      </c>
      <c r="C22" s="108" t="s">
        <v>226</v>
      </c>
    </row>
    <row r="23" spans="1:3" ht="15">
      <c r="A23" s="141" t="s">
        <v>422</v>
      </c>
      <c r="C23" s="108" t="s">
        <v>227</v>
      </c>
    </row>
    <row r="24" ht="15">
      <c r="C24" s="108" t="s">
        <v>228</v>
      </c>
    </row>
    <row r="25" ht="15">
      <c r="C25" s="108" t="s">
        <v>229</v>
      </c>
    </row>
    <row r="26" ht="15">
      <c r="C26" s="108" t="s">
        <v>230</v>
      </c>
    </row>
    <row r="27" ht="15">
      <c r="C27" s="108" t="s">
        <v>231</v>
      </c>
    </row>
    <row r="28" ht="15">
      <c r="C28" s="108" t="s">
        <v>232</v>
      </c>
    </row>
    <row r="29" ht="15">
      <c r="C29" s="108" t="s">
        <v>233</v>
      </c>
    </row>
    <row r="30" ht="15">
      <c r="C30" s="108" t="s">
        <v>234</v>
      </c>
    </row>
    <row r="31" ht="15">
      <c r="C31" s="108" t="s">
        <v>235</v>
      </c>
    </row>
    <row r="32" ht="15">
      <c r="C32" s="108" t="s">
        <v>236</v>
      </c>
    </row>
    <row r="33" ht="15">
      <c r="C33" s="108" t="s">
        <v>237</v>
      </c>
    </row>
    <row r="34" ht="15">
      <c r="C34" s="108" t="s">
        <v>238</v>
      </c>
    </row>
    <row r="35" ht="15">
      <c r="C35" s="108" t="s">
        <v>239</v>
      </c>
    </row>
    <row r="36" ht="15">
      <c r="C36" s="108" t="s">
        <v>240</v>
      </c>
    </row>
    <row r="37" ht="15">
      <c r="C37" s="108" t="s">
        <v>241</v>
      </c>
    </row>
    <row r="38" ht="15">
      <c r="C38" s="108" t="s">
        <v>242</v>
      </c>
    </row>
    <row r="39" ht="15">
      <c r="C39" s="108" t="s">
        <v>243</v>
      </c>
    </row>
    <row r="40" ht="15">
      <c r="C40" s="108" t="s">
        <v>244</v>
      </c>
    </row>
    <row r="41" ht="15">
      <c r="C41" s="108" t="s">
        <v>245</v>
      </c>
    </row>
    <row r="42" ht="15">
      <c r="C42" s="108" t="s">
        <v>246</v>
      </c>
    </row>
    <row r="43" ht="15">
      <c r="C43" s="108" t="s">
        <v>247</v>
      </c>
    </row>
    <row r="44" ht="15">
      <c r="C44" s="108" t="s">
        <v>248</v>
      </c>
    </row>
    <row r="45" ht="15">
      <c r="C45" s="108" t="s">
        <v>249</v>
      </c>
    </row>
    <row r="46" ht="15">
      <c r="C46" s="108" t="s">
        <v>250</v>
      </c>
    </row>
    <row r="47" ht="15">
      <c r="C47" s="108" t="s">
        <v>251</v>
      </c>
    </row>
    <row r="48" ht="15">
      <c r="C48" s="108" t="s">
        <v>252</v>
      </c>
    </row>
    <row r="49" ht="15">
      <c r="C49" s="108" t="s">
        <v>253</v>
      </c>
    </row>
    <row r="50" ht="15">
      <c r="C50" s="108" t="s">
        <v>254</v>
      </c>
    </row>
    <row r="51" ht="15">
      <c r="C51" s="108" t="s">
        <v>255</v>
      </c>
    </row>
    <row r="52" ht="15">
      <c r="C52" s="108" t="s">
        <v>256</v>
      </c>
    </row>
    <row r="53" ht="15">
      <c r="C53" s="108" t="s">
        <v>257</v>
      </c>
    </row>
    <row r="54" ht="15">
      <c r="C54" s="108" t="s">
        <v>258</v>
      </c>
    </row>
    <row r="55" ht="15">
      <c r="C55" s="108" t="s">
        <v>259</v>
      </c>
    </row>
    <row r="56" ht="15">
      <c r="C56" s="108" t="s">
        <v>260</v>
      </c>
    </row>
    <row r="57" ht="15">
      <c r="C57" s="110" t="s">
        <v>261</v>
      </c>
    </row>
    <row r="58" ht="15">
      <c r="C58" s="108" t="s">
        <v>262</v>
      </c>
    </row>
    <row r="59" ht="15">
      <c r="C59" s="108" t="s">
        <v>263</v>
      </c>
    </row>
    <row r="60" ht="15">
      <c r="C60" s="108" t="s">
        <v>264</v>
      </c>
    </row>
    <row r="61" ht="15">
      <c r="C61" s="108" t="s">
        <v>265</v>
      </c>
    </row>
    <row r="62" ht="15">
      <c r="C62" s="108" t="s">
        <v>266</v>
      </c>
    </row>
    <row r="63" ht="15">
      <c r="C63" s="108" t="s">
        <v>267</v>
      </c>
    </row>
    <row r="64" ht="15">
      <c r="C64" s="108" t="s">
        <v>268</v>
      </c>
    </row>
    <row r="65" ht="14.25">
      <c r="C65" s="111" t="s">
        <v>269</v>
      </c>
    </row>
    <row r="66" ht="15">
      <c r="C66" s="110" t="s">
        <v>270</v>
      </c>
    </row>
    <row r="67" ht="15">
      <c r="C67" s="108" t="s">
        <v>271</v>
      </c>
    </row>
    <row r="68" ht="15">
      <c r="C68" s="108" t="s">
        <v>272</v>
      </c>
    </row>
    <row r="69" ht="15">
      <c r="C69" s="108" t="s">
        <v>273</v>
      </c>
    </row>
    <row r="70" ht="15">
      <c r="C70" s="108" t="s">
        <v>274</v>
      </c>
    </row>
    <row r="71" ht="15">
      <c r="C71" s="108" t="s">
        <v>275</v>
      </c>
    </row>
    <row r="72" ht="15">
      <c r="C72" s="108" t="s">
        <v>276</v>
      </c>
    </row>
    <row r="73" ht="15">
      <c r="C73" s="108" t="s">
        <v>277</v>
      </c>
    </row>
    <row r="74" ht="15">
      <c r="C74" s="108" t="s">
        <v>278</v>
      </c>
    </row>
    <row r="75" ht="15">
      <c r="C75" s="108" t="s">
        <v>279</v>
      </c>
    </row>
    <row r="76" ht="15">
      <c r="C76" s="108" t="s">
        <v>280</v>
      </c>
    </row>
    <row r="77" ht="15">
      <c r="C77" s="108" t="s">
        <v>281</v>
      </c>
    </row>
    <row r="78" ht="15">
      <c r="C78" s="108" t="s">
        <v>282</v>
      </c>
    </row>
    <row r="79" ht="15">
      <c r="C79" s="108" t="s">
        <v>283</v>
      </c>
    </row>
    <row r="80" ht="15">
      <c r="C80" s="108" t="s">
        <v>284</v>
      </c>
    </row>
    <row r="81" ht="15">
      <c r="C81" s="108" t="s">
        <v>285</v>
      </c>
    </row>
    <row r="82" ht="15">
      <c r="C82" s="109" t="s">
        <v>286</v>
      </c>
    </row>
    <row r="83" ht="15">
      <c r="C83" s="108" t="s">
        <v>287</v>
      </c>
    </row>
    <row r="84" ht="15">
      <c r="C84" s="108" t="s">
        <v>288</v>
      </c>
    </row>
    <row r="85" ht="15">
      <c r="C85" s="108" t="s">
        <v>289</v>
      </c>
    </row>
    <row r="86" ht="15">
      <c r="C86" s="108" t="s">
        <v>290</v>
      </c>
    </row>
    <row r="87" ht="15">
      <c r="C87" s="108" t="s">
        <v>291</v>
      </c>
    </row>
    <row r="88" ht="15">
      <c r="C88" s="110" t="s">
        <v>292</v>
      </c>
    </row>
    <row r="89" ht="15">
      <c r="C89" s="108" t="s">
        <v>293</v>
      </c>
    </row>
    <row r="90" ht="15">
      <c r="C90" s="108" t="s">
        <v>294</v>
      </c>
    </row>
    <row r="91" ht="15">
      <c r="C91" s="108" t="s">
        <v>295</v>
      </c>
    </row>
    <row r="92" ht="15">
      <c r="C92" s="108" t="s">
        <v>296</v>
      </c>
    </row>
    <row r="93" ht="15">
      <c r="C93" s="108" t="s">
        <v>297</v>
      </c>
    </row>
    <row r="94" ht="15">
      <c r="C94" s="108" t="s">
        <v>298</v>
      </c>
    </row>
    <row r="95" ht="15">
      <c r="C95" s="108" t="s">
        <v>299</v>
      </c>
    </row>
    <row r="96" ht="15">
      <c r="C96" s="108" t="s">
        <v>300</v>
      </c>
    </row>
    <row r="97" ht="15">
      <c r="C97" s="108" t="s">
        <v>301</v>
      </c>
    </row>
    <row r="98" ht="15">
      <c r="C98" s="108" t="s">
        <v>302</v>
      </c>
    </row>
    <row r="99" ht="15">
      <c r="C99" s="108" t="s">
        <v>303</v>
      </c>
    </row>
    <row r="100" ht="15">
      <c r="C100" s="108" t="s">
        <v>304</v>
      </c>
    </row>
    <row r="101" ht="15">
      <c r="C101" s="108" t="s">
        <v>305</v>
      </c>
    </row>
    <row r="102" ht="15">
      <c r="C102" s="108" t="s">
        <v>306</v>
      </c>
    </row>
    <row r="103" ht="14.25">
      <c r="C103" s="112" t="s">
        <v>307</v>
      </c>
    </row>
    <row r="104" ht="15">
      <c r="C104" s="108" t="s">
        <v>308</v>
      </c>
    </row>
    <row r="105" ht="15">
      <c r="C105" s="113" t="s">
        <v>309</v>
      </c>
    </row>
    <row r="106" ht="15">
      <c r="C106" s="108" t="s">
        <v>310</v>
      </c>
    </row>
    <row r="107" ht="15">
      <c r="C107" s="108" t="s">
        <v>311</v>
      </c>
    </row>
    <row r="108" ht="15">
      <c r="C108" s="108" t="s">
        <v>312</v>
      </c>
    </row>
    <row r="109" ht="15">
      <c r="C109" s="108" t="s">
        <v>313</v>
      </c>
    </row>
    <row r="110" ht="15">
      <c r="C110" s="108" t="s">
        <v>314</v>
      </c>
    </row>
    <row r="111" ht="15">
      <c r="C111" s="108" t="s">
        <v>315</v>
      </c>
    </row>
    <row r="112" ht="15">
      <c r="C112" s="108" t="s">
        <v>316</v>
      </c>
    </row>
    <row r="113" ht="15">
      <c r="C113" s="108" t="s">
        <v>317</v>
      </c>
    </row>
    <row r="114" ht="15">
      <c r="C114" s="108" t="s">
        <v>318</v>
      </c>
    </row>
    <row r="115" ht="15">
      <c r="C115" s="108" t="s">
        <v>319</v>
      </c>
    </row>
    <row r="116" ht="15">
      <c r="C116" s="110" t="s">
        <v>320</v>
      </c>
    </row>
    <row r="117" ht="15">
      <c r="C117" s="108" t="s">
        <v>321</v>
      </c>
    </row>
    <row r="118" ht="15">
      <c r="C118" s="108" t="s">
        <v>322</v>
      </c>
    </row>
    <row r="119" ht="15">
      <c r="C119" s="108" t="s">
        <v>323</v>
      </c>
    </row>
    <row r="120" ht="15">
      <c r="C120" s="108" t="s">
        <v>324</v>
      </c>
    </row>
    <row r="121" ht="15">
      <c r="C121" s="108" t="s">
        <v>325</v>
      </c>
    </row>
    <row r="122" ht="15">
      <c r="C122" s="108" t="s">
        <v>326</v>
      </c>
    </row>
    <row r="123" ht="15">
      <c r="C123" s="108" t="s">
        <v>327</v>
      </c>
    </row>
    <row r="124" ht="15">
      <c r="C124" s="108" t="s">
        <v>328</v>
      </c>
    </row>
    <row r="125" ht="15">
      <c r="C125" s="108" t="s">
        <v>329</v>
      </c>
    </row>
    <row r="126" ht="15">
      <c r="C126" s="108" t="s">
        <v>330</v>
      </c>
    </row>
    <row r="127" ht="15">
      <c r="C127" s="108" t="s">
        <v>331</v>
      </c>
    </row>
    <row r="128" ht="15">
      <c r="C128" s="108" t="s">
        <v>332</v>
      </c>
    </row>
    <row r="129" ht="15">
      <c r="C129" s="108" t="s">
        <v>333</v>
      </c>
    </row>
    <row r="130" ht="15">
      <c r="C130" s="108" t="s">
        <v>334</v>
      </c>
    </row>
    <row r="131" ht="15">
      <c r="C131" s="108" t="s">
        <v>335</v>
      </c>
    </row>
    <row r="132" ht="15">
      <c r="C132" s="108" t="s">
        <v>336</v>
      </c>
    </row>
    <row r="133" ht="15">
      <c r="C133" s="108" t="s">
        <v>337</v>
      </c>
    </row>
    <row r="134" ht="15">
      <c r="C134" s="108" t="s">
        <v>338</v>
      </c>
    </row>
    <row r="135" ht="15">
      <c r="C135" s="108" t="s">
        <v>339</v>
      </c>
    </row>
    <row r="136" ht="15">
      <c r="C136" s="108" t="s">
        <v>340</v>
      </c>
    </row>
    <row r="137" ht="15">
      <c r="C137" s="108" t="s">
        <v>341</v>
      </c>
    </row>
    <row r="138" ht="15">
      <c r="C138" s="108" t="s">
        <v>342</v>
      </c>
    </row>
    <row r="139" ht="15">
      <c r="C139" s="108" t="s">
        <v>343</v>
      </c>
    </row>
    <row r="140" ht="15">
      <c r="C140" s="108" t="s">
        <v>344</v>
      </c>
    </row>
    <row r="141" ht="15">
      <c r="C141" s="108" t="s">
        <v>345</v>
      </c>
    </row>
    <row r="142" ht="15">
      <c r="C142" s="108" t="s">
        <v>346</v>
      </c>
    </row>
    <row r="143" ht="15">
      <c r="C143" s="108" t="s">
        <v>347</v>
      </c>
    </row>
    <row r="144" ht="15">
      <c r="C144" s="108" t="s">
        <v>348</v>
      </c>
    </row>
    <row r="145" ht="15">
      <c r="C145" s="108" t="s">
        <v>349</v>
      </c>
    </row>
    <row r="146" ht="15">
      <c r="C146" s="108" t="s">
        <v>350</v>
      </c>
    </row>
    <row r="147" ht="15">
      <c r="C147" s="108" t="s">
        <v>351</v>
      </c>
    </row>
    <row r="148" ht="15">
      <c r="C148" s="108" t="s">
        <v>352</v>
      </c>
    </row>
    <row r="149" ht="15">
      <c r="C149" s="108" t="s">
        <v>353</v>
      </c>
    </row>
    <row r="150" ht="15">
      <c r="C150" s="108" t="s">
        <v>354</v>
      </c>
    </row>
    <row r="151" ht="15">
      <c r="C151" s="108" t="s">
        <v>355</v>
      </c>
    </row>
    <row r="152" ht="15">
      <c r="C152" s="108" t="s">
        <v>356</v>
      </c>
    </row>
    <row r="153" ht="15">
      <c r="C153" s="108" t="s">
        <v>357</v>
      </c>
    </row>
    <row r="154" ht="15">
      <c r="C154" s="108" t="s">
        <v>358</v>
      </c>
    </row>
    <row r="155" ht="15">
      <c r="C155" s="108" t="s">
        <v>359</v>
      </c>
    </row>
    <row r="156" ht="15">
      <c r="C156" s="108" t="s">
        <v>360</v>
      </c>
    </row>
    <row r="157" ht="14.25">
      <c r="C157" s="112" t="s">
        <v>203</v>
      </c>
    </row>
    <row r="158" ht="15">
      <c r="C158" s="108" t="s">
        <v>361</v>
      </c>
    </row>
    <row r="159" ht="15">
      <c r="C159" s="108" t="s">
        <v>362</v>
      </c>
    </row>
    <row r="160" ht="15">
      <c r="C160" s="108" t="s">
        <v>363</v>
      </c>
    </row>
    <row r="161" ht="15">
      <c r="C161" s="108" t="s">
        <v>364</v>
      </c>
    </row>
    <row r="162" ht="15">
      <c r="C162" s="110" t="s">
        <v>365</v>
      </c>
    </row>
    <row r="163" ht="15">
      <c r="C163" s="110" t="s">
        <v>366</v>
      </c>
    </row>
    <row r="164" ht="15">
      <c r="C164" s="114" t="s">
        <v>367</v>
      </c>
    </row>
    <row r="165" ht="15">
      <c r="C165" s="108" t="s">
        <v>368</v>
      </c>
    </row>
    <row r="166" ht="15">
      <c r="C166" s="108" t="s">
        <v>369</v>
      </c>
    </row>
    <row r="167" ht="15">
      <c r="C167" s="110" t="s">
        <v>370</v>
      </c>
    </row>
    <row r="168" ht="15">
      <c r="C168" s="108" t="s">
        <v>371</v>
      </c>
    </row>
    <row r="169" ht="15">
      <c r="C169" s="108" t="s">
        <v>372</v>
      </c>
    </row>
    <row r="170" ht="15">
      <c r="C170" s="108" t="s">
        <v>373</v>
      </c>
    </row>
    <row r="171" ht="15">
      <c r="C171" s="108" t="s">
        <v>374</v>
      </c>
    </row>
    <row r="172" ht="15">
      <c r="C172" s="108" t="s">
        <v>375</v>
      </c>
    </row>
    <row r="173" ht="15">
      <c r="C173" s="108" t="s">
        <v>376</v>
      </c>
    </row>
    <row r="174" ht="15">
      <c r="C174" s="110" t="s">
        <v>377</v>
      </c>
    </row>
    <row r="175" ht="15">
      <c r="C175" s="108" t="s">
        <v>378</v>
      </c>
    </row>
    <row r="176" ht="15">
      <c r="C176" s="108" t="s">
        <v>379</v>
      </c>
    </row>
    <row r="177" ht="15">
      <c r="C177" s="108" t="s">
        <v>380</v>
      </c>
    </row>
    <row r="178" ht="15">
      <c r="C178" s="108" t="s">
        <v>381</v>
      </c>
    </row>
    <row r="179" ht="15">
      <c r="C179" s="108" t="s">
        <v>382</v>
      </c>
    </row>
    <row r="180" ht="15">
      <c r="C180" s="108" t="s">
        <v>383</v>
      </c>
    </row>
    <row r="181" ht="15">
      <c r="C181" s="110" t="s">
        <v>384</v>
      </c>
    </row>
    <row r="182" ht="15">
      <c r="C182" s="108" t="s">
        <v>385</v>
      </c>
    </row>
    <row r="183" ht="15">
      <c r="C183" s="108" t="s">
        <v>386</v>
      </c>
    </row>
  </sheetData>
  <sheetProtection formatCell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Borowska</dc:creator>
  <cp:keywords/>
  <dc:description/>
  <cp:lastModifiedBy>Wójcik, Monika</cp:lastModifiedBy>
  <cp:lastPrinted>2015-03-04T09:10:05Z</cp:lastPrinted>
  <dcterms:created xsi:type="dcterms:W3CDTF">2010-09-28T19:56:55Z</dcterms:created>
  <dcterms:modified xsi:type="dcterms:W3CDTF">2016-01-11T08:52:16Z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